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480" windowHeight="11580" tabRatio="833"/>
  </bookViews>
  <sheets>
    <sheet name="стр.1_2016" sheetId="5" r:id="rId1"/>
    <sheet name="стр.2_2016" sheetId="6" r:id="rId2"/>
    <sheet name="стр.1_2014" sheetId="8" r:id="rId3"/>
    <sheet name="стр.2_2014г" sheetId="12" r:id="rId4"/>
    <sheet name="стр.1_2015" sheetId="10" r:id="rId5"/>
    <sheet name="стр.2_2015г" sheetId="13" r:id="rId6"/>
  </sheets>
  <definedNames>
    <definedName name="_xlnm.Print_Area" localSheetId="2">стр.1_2014!$A$1:$DD$46</definedName>
    <definedName name="_xlnm.Print_Area" localSheetId="4">стр.1_2015!$A$1:$DD$44</definedName>
    <definedName name="_xlnm.Print_Area" localSheetId="0">стр.1_2016!$A$1:$DD$44</definedName>
    <definedName name="_xlnm.Print_Area" localSheetId="3">стр.2_2014г!$A$1:$FK$15</definedName>
    <definedName name="_xlnm.Print_Area" localSheetId="5">стр.2_2015г!$A$1:$FK$15</definedName>
    <definedName name="_xlnm.Print_Area" localSheetId="1">стр.2_2016!$A$1:$FK$16</definedName>
  </definedNames>
  <calcPr calcId="144525"/>
</workbook>
</file>

<file path=xl/calcChain.xml><?xml version="1.0" encoding="utf-8"?>
<calcChain xmlns="http://schemas.openxmlformats.org/spreadsheetml/2006/main">
  <c r="BF15" i="6" l="1"/>
  <c r="BF7" i="6"/>
  <c r="CB19" i="6"/>
  <c r="CB30" i="6"/>
  <c r="DI10" i="5"/>
  <c r="CM38" i="5"/>
  <c r="CM21" i="5"/>
  <c r="CM10" i="5"/>
  <c r="CM36" i="10" l="1"/>
  <c r="ET30" i="13"/>
  <c r="ET14" i="13" s="1"/>
  <c r="DL30" i="13"/>
  <c r="DL13" i="13" s="1"/>
  <c r="DC30" i="13"/>
  <c r="CT30" i="13"/>
  <c r="CT13" i="13" s="1"/>
  <c r="CK30" i="13"/>
  <c r="CB30" i="13"/>
  <c r="CB13" i="13" s="1"/>
  <c r="CM28" i="10" s="1"/>
  <c r="CM12" i="10"/>
  <c r="CM13" i="10"/>
  <c r="CM14" i="10"/>
  <c r="CM15" i="10"/>
  <c r="CM16" i="10"/>
  <c r="CM17" i="10"/>
  <c r="CM18" i="10"/>
  <c r="CM11" i="10"/>
  <c r="CM19" i="10" s="1"/>
  <c r="FD15" i="13"/>
  <c r="ET15" i="13"/>
  <c r="DL15" i="13"/>
  <c r="DC15" i="13"/>
  <c r="CT15" i="13"/>
  <c r="CK15" i="13"/>
  <c r="CB15" i="13"/>
  <c r="FD14" i="13"/>
  <c r="DL14" i="13"/>
  <c r="DC14" i="13"/>
  <c r="CT14" i="13"/>
  <c r="CK14" i="13"/>
  <c r="CB14" i="13"/>
  <c r="FD13" i="13"/>
  <c r="ET13" i="13"/>
  <c r="DC13" i="13"/>
  <c r="CK13" i="13"/>
  <c r="FD12" i="13"/>
  <c r="ET12" i="13"/>
  <c r="DL12" i="13"/>
  <c r="DC12" i="13"/>
  <c r="CT12" i="13"/>
  <c r="CK12" i="13"/>
  <c r="CB12" i="13"/>
  <c r="CM27" i="10" s="1"/>
  <c r="FD11" i="13"/>
  <c r="ET11" i="13"/>
  <c r="DC11" i="13"/>
  <c r="CK11" i="13"/>
  <c r="FD10" i="13"/>
  <c r="ET10" i="13"/>
  <c r="DL10" i="13"/>
  <c r="DC10" i="13"/>
  <c r="CT10" i="13"/>
  <c r="CK10" i="13"/>
  <c r="CB10" i="13"/>
  <c r="CM25" i="10" s="1"/>
  <c r="FD9" i="13"/>
  <c r="ET9" i="13"/>
  <c r="DC9" i="13"/>
  <c r="CK9" i="13"/>
  <c r="FD8" i="13"/>
  <c r="ET8" i="13"/>
  <c r="DC8" i="13"/>
  <c r="CK8" i="13"/>
  <c r="FD7" i="13"/>
  <c r="ET7" i="13"/>
  <c r="DC7" i="13"/>
  <c r="CK7" i="13"/>
  <c r="CB7" i="13" l="1"/>
  <c r="CT7" i="13"/>
  <c r="DL7" i="13"/>
  <c r="CB8" i="13"/>
  <c r="CT8" i="13"/>
  <c r="DL8" i="13"/>
  <c r="CB9" i="13"/>
  <c r="CT9" i="13"/>
  <c r="DL9" i="13"/>
  <c r="CB11" i="13"/>
  <c r="CT11" i="13"/>
  <c r="DL11" i="13"/>
  <c r="CM37" i="10"/>
  <c r="BF11" i="13"/>
  <c r="BF13" i="13"/>
  <c r="BF15" i="13"/>
  <c r="BF12" i="13"/>
  <c r="BF14" i="13"/>
  <c r="BF10" i="13"/>
  <c r="CM36" i="8"/>
  <c r="FD8" i="12"/>
  <c r="FD9" i="12"/>
  <c r="FD10" i="12"/>
  <c r="FD11" i="12"/>
  <c r="FD12" i="12"/>
  <c r="FD13" i="12"/>
  <c r="FD14" i="12"/>
  <c r="FD15" i="12"/>
  <c r="FD7" i="12"/>
  <c r="ET8" i="12"/>
  <c r="ET9" i="12"/>
  <c r="ET10" i="12"/>
  <c r="ET11" i="12"/>
  <c r="ET12" i="12"/>
  <c r="ET13" i="12"/>
  <c r="ET14" i="12"/>
  <c r="CM37" i="8" s="1"/>
  <c r="ET15" i="12"/>
  <c r="ET7" i="12"/>
  <c r="DC9" i="12"/>
  <c r="DC11" i="12"/>
  <c r="DC13" i="12"/>
  <c r="DC15" i="12"/>
  <c r="CT8" i="12"/>
  <c r="CT9" i="12"/>
  <c r="CT10" i="12"/>
  <c r="CT11" i="12"/>
  <c r="CT12" i="12"/>
  <c r="CT13" i="12"/>
  <c r="CT14" i="12"/>
  <c r="CT15" i="12"/>
  <c r="CT7" i="12"/>
  <c r="CK8" i="12"/>
  <c r="CK9" i="12"/>
  <c r="CK10" i="12"/>
  <c r="CK11" i="12"/>
  <c r="CK12" i="12"/>
  <c r="CK13" i="12"/>
  <c r="CK14" i="12"/>
  <c r="CK15" i="12"/>
  <c r="CK7" i="12"/>
  <c r="CB8" i="12"/>
  <c r="CB9" i="12"/>
  <c r="CB10" i="12"/>
  <c r="CB11" i="12"/>
  <c r="CB12" i="12"/>
  <c r="CB13" i="12"/>
  <c r="CB14" i="12"/>
  <c r="CB15" i="12"/>
  <c r="CB7" i="12"/>
  <c r="DC30" i="12"/>
  <c r="DC8" i="12" s="1"/>
  <c r="CM26" i="10" l="1"/>
  <c r="CM23" i="10"/>
  <c r="BF8" i="13"/>
  <c r="DC7" i="12"/>
  <c r="DC14" i="12"/>
  <c r="DC12" i="12"/>
  <c r="DC10" i="12"/>
  <c r="CM24" i="10"/>
  <c r="BF9" i="13"/>
  <c r="CM22" i="10"/>
  <c r="BF7" i="13"/>
  <c r="CB27" i="6"/>
  <c r="CT26" i="6"/>
  <c r="CB26" i="6"/>
  <c r="FD27" i="6"/>
  <c r="DC27" i="6"/>
  <c r="FD21" i="6"/>
  <c r="FD23" i="6"/>
  <c r="FD25" i="6"/>
  <c r="DC21" i="6"/>
  <c r="DC23" i="6"/>
  <c r="DC25" i="6"/>
  <c r="CT21" i="6"/>
  <c r="CT23" i="6"/>
  <c r="CT25" i="6"/>
  <c r="CB21" i="6"/>
  <c r="CB23" i="6"/>
  <c r="FD19" i="6"/>
  <c r="FD30" i="6"/>
  <c r="FD26" i="6" s="1"/>
  <c r="ET30" i="6"/>
  <c r="ET27" i="6" s="1"/>
  <c r="DV30" i="6"/>
  <c r="DL30" i="6"/>
  <c r="DL27" i="6" s="1"/>
  <c r="DC30" i="6"/>
  <c r="DC26" i="6" s="1"/>
  <c r="DV19" i="6"/>
  <c r="DC19" i="6"/>
  <c r="CT19" i="6"/>
  <c r="CT30" i="6"/>
  <c r="CT27" i="6" s="1"/>
  <c r="CK30" i="6"/>
  <c r="CK26" i="6" s="1"/>
  <c r="CB25" i="6"/>
  <c r="CM12" i="8"/>
  <c r="CM13" i="8"/>
  <c r="CM14" i="8"/>
  <c r="CM15" i="8"/>
  <c r="CM16" i="8"/>
  <c r="CM17" i="8"/>
  <c r="CM18" i="8"/>
  <c r="CM11" i="8"/>
  <c r="CM19" i="8" s="1"/>
  <c r="DI18" i="5"/>
  <c r="DI11" i="5"/>
  <c r="CK25" i="6" l="1"/>
  <c r="CK23" i="6"/>
  <c r="CK21" i="6"/>
  <c r="DL19" i="6"/>
  <c r="DL24" i="6"/>
  <c r="DL22" i="6"/>
  <c r="DL20" i="6"/>
  <c r="ET25" i="6"/>
  <c r="ET23" i="6"/>
  <c r="ET21" i="6"/>
  <c r="CK27" i="6"/>
  <c r="DL26" i="6"/>
  <c r="ET26" i="6"/>
  <c r="CM29" i="10"/>
  <c r="CM30" i="10" s="1"/>
  <c r="CK19" i="6"/>
  <c r="CB24" i="6"/>
  <c r="CB22" i="6"/>
  <c r="CB20" i="6"/>
  <c r="CK24" i="6"/>
  <c r="CK22" i="6"/>
  <c r="CK20" i="6"/>
  <c r="CT24" i="6"/>
  <c r="CT22" i="6"/>
  <c r="CT20" i="6"/>
  <c r="DC24" i="6"/>
  <c r="DC22" i="6"/>
  <c r="DC20" i="6"/>
  <c r="DL25" i="6"/>
  <c r="DL23" i="6"/>
  <c r="DL21" i="6"/>
  <c r="ET19" i="6"/>
  <c r="ET24" i="6"/>
  <c r="ET22" i="6"/>
  <c r="ET20" i="6"/>
  <c r="FD24" i="6"/>
  <c r="FD22" i="6"/>
  <c r="FD20" i="6"/>
  <c r="BF14" i="6"/>
  <c r="DV26" i="6" s="1"/>
  <c r="DV27" i="6"/>
  <c r="BF13" i="6"/>
  <c r="DV25" i="6" s="1"/>
  <c r="BF12" i="6"/>
  <c r="DV24" i="6" s="1"/>
  <c r="BF11" i="6"/>
  <c r="DV23" i="6" s="1"/>
  <c r="BF10" i="6"/>
  <c r="DV22" i="6" s="1"/>
  <c r="BF9" i="6"/>
  <c r="DV21" i="6" s="1"/>
  <c r="BF8" i="6"/>
  <c r="DV20" i="6" s="1"/>
  <c r="CM32" i="5"/>
  <c r="CM32" i="10"/>
  <c r="CM38" i="10" s="1"/>
  <c r="CM44" i="10" s="1"/>
  <c r="DG12" i="10"/>
  <c r="DG23" i="8"/>
  <c r="DG24" i="8"/>
  <c r="DG25" i="8"/>
  <c r="DG26" i="8"/>
  <c r="DG27" i="8"/>
  <c r="DG28" i="8"/>
  <c r="DG29" i="8"/>
  <c r="DG30" i="8"/>
  <c r="DG22" i="8"/>
  <c r="DI23" i="5"/>
  <c r="DI24" i="5"/>
  <c r="DI25" i="5"/>
  <c r="DI26" i="5"/>
  <c r="DI27" i="5"/>
  <c r="DI28" i="5"/>
  <c r="DI29" i="5"/>
  <c r="DI22" i="5"/>
  <c r="DI30" i="5"/>
  <c r="DI19" i="5"/>
  <c r="DG17" i="10" l="1"/>
  <c r="DG13" i="10"/>
  <c r="DG11" i="10"/>
  <c r="DG15" i="10"/>
  <c r="DI12" i="5"/>
  <c r="DI14" i="5"/>
  <c r="DI16" i="5"/>
  <c r="DI13" i="5"/>
  <c r="DI15" i="5"/>
  <c r="DI17" i="5"/>
  <c r="DG18" i="10"/>
  <c r="DG16" i="10"/>
  <c r="DG14" i="10"/>
  <c r="DL8" i="12"/>
  <c r="CM23" i="8" s="1"/>
  <c r="DL12" i="12"/>
  <c r="CM27" i="8" s="1"/>
  <c r="DL11" i="12"/>
  <c r="CM26" i="8" s="1"/>
  <c r="DL15" i="12"/>
  <c r="DL9" i="12"/>
  <c r="CM24" i="8" s="1"/>
  <c r="DL10" i="12"/>
  <c r="CM25" i="8" s="1"/>
  <c r="DL7" i="12"/>
  <c r="CM22" i="8" s="1"/>
  <c r="DL13" i="12"/>
  <c r="CM28" i="8" s="1"/>
  <c r="DL14" i="12"/>
  <c r="BF14" i="12" s="1"/>
  <c r="BF15" i="12"/>
  <c r="BF12" i="12"/>
  <c r="BF13" i="12"/>
  <c r="BF10" i="12"/>
  <c r="CM32" i="8"/>
  <c r="CM29" i="8" l="1"/>
  <c r="CM30" i="8" s="1"/>
  <c r="CM38" i="8"/>
  <c r="CM44" i="8" s="1"/>
  <c r="BF9" i="12"/>
  <c r="BF7" i="12"/>
  <c r="BF8" i="12"/>
  <c r="BF11" i="12"/>
</calcChain>
</file>

<file path=xl/sharedStrings.xml><?xml version="1.0" encoding="utf-8"?>
<sst xmlns="http://schemas.openxmlformats.org/spreadsheetml/2006/main" count="429" uniqueCount="94">
  <si>
    <t>Форма № 2</t>
  </si>
  <si>
    <t>Наименование хозяйств, работ и операций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</si>
  <si>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</si>
  <si>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</si>
  <si>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</si>
  <si>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</si>
  <si>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</si>
  <si>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</si>
  <si>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</si>
  <si>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</si>
  <si>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</si>
  <si>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</si>
  <si>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</si>
  <si>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</si>
  <si>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 об основных показателях</t>
  </si>
  <si>
    <t>финансово-хозяйственной деятельности СЕМ в сфере выполнения</t>
  </si>
  <si>
    <t>(оказания) регулируемых работ (услуг) в аэропортах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</si>
  <si>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</si>
  <si>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</si>
  <si>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</si>
  <si>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</si>
  <si>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</si>
  <si>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</si>
  <si>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</si>
  <si>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</si>
  <si>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</si>
  <si>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</si>
  <si>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</si>
  <si>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</si>
  <si>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</si>
  <si>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</si>
  <si>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</si>
  <si>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</si>
  <si>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</si>
  <si>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</si>
  <si>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</si>
  <si>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</si>
  <si>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</si>
  <si>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</si>
  <si>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</si>
  <si>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</si>
  <si>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</si>
  <si>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</si>
  <si>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</si>
  <si>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</si>
  <si>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</si>
  <si>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</si>
  <si>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</si>
  <si>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</si>
  <si>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</si>
  <si>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</si>
  <si>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</si>
  <si>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</si>
  <si>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</si>
  <si>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</si>
  <si>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</si>
  <si>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</si>
  <si>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II. Расшифровка расходов по финансово-хозяйственной деятельности</t>
  </si>
  <si>
    <t>Регулируемые виды деятельности</t>
  </si>
  <si>
    <t>1. Обеспечение взлета, посадки и стоянки воздушных судов</t>
  </si>
  <si>
    <t>Итого по аэропортовой деятельности:</t>
  </si>
  <si>
    <t>-</t>
  </si>
  <si>
    <t>6. Обеспечение заправки воздушных судов авиационным топливом</t>
  </si>
  <si>
    <t>7. Хранение авиационного топлива</t>
  </si>
  <si>
    <t>Прочие доходы и расходы (проч. неав. деят.)</t>
  </si>
  <si>
    <t>Обслуживание пассажиров</t>
  </si>
  <si>
    <t>1.4</t>
  </si>
  <si>
    <t>1.5</t>
  </si>
  <si>
    <t>1.6</t>
  </si>
  <si>
    <t xml:space="preserve">Обеспечение взлета, посадки </t>
  </si>
  <si>
    <t>Предоставление аэровокзального комплекса</t>
  </si>
  <si>
    <t>Обеспечение авиационной безопасности</t>
  </si>
  <si>
    <t>Прочая авиац.деятельность</t>
  </si>
  <si>
    <t>Прочая неавиац.деятельность</t>
  </si>
  <si>
    <t>2.4</t>
  </si>
  <si>
    <t>2.5</t>
  </si>
  <si>
    <t>2.6</t>
  </si>
  <si>
    <t>1.7</t>
  </si>
  <si>
    <t>Предоставление стоянки воздушным судам (более 3-х часов после посадки)</t>
  </si>
  <si>
    <t>1.8</t>
  </si>
  <si>
    <t>1.9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</si>
  <si>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</si>
  <si>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Обеспечение заправки авиационным керосином воздушных судов</t>
  </si>
  <si>
    <t>Хранение авиационного керосина</t>
  </si>
  <si>
    <t>2.7</t>
  </si>
  <si>
    <t>2.8</t>
  </si>
  <si>
    <t>2.9</t>
  </si>
  <si>
    <t>2. Обеспечение авиационной безопасности</t>
  </si>
  <si>
    <t>3. Предоставление аэровокзального комплекса</t>
  </si>
  <si>
    <t>4. Предоставление стоянки воздушным судам (более 3-х часов после посадки)</t>
  </si>
  <si>
    <t>5. Обслуживание пассажиров</t>
  </si>
  <si>
    <t>План на 2014 год</t>
  </si>
  <si>
    <t>План на 2015 год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</si>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</sst>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00"/>
    <numFmt numFmtId="166" formatCode="#,##0.0000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49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wrapText="1" indent="1"/>
    </xf>
    <xf numFmtId="0" fontId="4" fillId="0" borderId="5" xfId="0" applyFont="1" applyBorder="1" applyAlignment="1">
      <alignment horizontal="left" wrapText="1" indent="1"/>
    </xf>
    <xf numFmtId="3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3" fontId="2" fillId="0" borderId="5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4"/>
  <sheetViews>
    <sheetView tabSelected="1" view="pageBreakPreview" workbookViewId="0">
      <selection activeCell="DX20" sqref="DX20:DX21"/>
    </sheetView>
  </sheetViews>
  <sheetFormatPr defaultColWidth="0.85546875" defaultRowHeight="15" x14ac:dyDescent="0.25"/>
  <cols>
    <col min="1" max="68" width="0.85546875" style="2" customWidth="1"/>
    <col min="69" max="69" width="2" style="2" customWidth="1"/>
    <col min="70" max="73" width="4.28515625" style="2" customWidth="1"/>
    <col min="74" max="112" width="0.85546875" style="2" customWidth="1"/>
    <col min="113" max="113" width="11.85546875" style="2" customWidth="1"/>
    <col min="114" max="16384" width="0.85546875" style="2"/>
  </cols>
  <sheetData>
    <row r="1" spans="1:113" x14ac:dyDescent="0.25">
      <c r="DD1" s="3" t="s">
        <v>0</v>
      </c>
    </row>
    <row r="3" spans="1:113" s="12" customFormat="1" ht="15.75" x14ac:dyDescent="0.25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13" s="12" customFormat="1" ht="15.75" x14ac:dyDescent="0.25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13" s="12" customFormat="1" ht="15.75" x14ac:dyDescent="0.25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7" spans="1:113" s="4" customFormat="1" ht="15" customHeight="1" x14ac:dyDescent="0.25">
      <c r="A7" s="35" t="s">
        <v>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9" spans="1:113" s="9" customFormat="1" ht="32.25" customHeight="1" x14ac:dyDescent="0.2">
      <c r="A9" s="36" t="s">
        <v>18</v>
      </c>
      <c r="B9" s="36"/>
      <c r="C9" s="36"/>
      <c r="D9" s="36"/>
      <c r="E9" s="36"/>
      <c r="F9" s="36"/>
      <c r="G9" s="36"/>
      <c r="H9" s="36"/>
      <c r="I9" s="37" t="s">
        <v>81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9"/>
      <c r="BW9" s="36" t="s">
        <v>19</v>
      </c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 t="s">
        <v>93</v>
      </c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13" s="10" customFormat="1" x14ac:dyDescent="0.2">
      <c r="A10" s="25" t="s">
        <v>20</v>
      </c>
      <c r="B10" s="25"/>
      <c r="C10" s="25"/>
      <c r="D10" s="25"/>
      <c r="E10" s="25"/>
      <c r="F10" s="25"/>
      <c r="G10" s="25"/>
      <c r="H10" s="25"/>
      <c r="I10" s="11"/>
      <c r="J10" s="26" t="s">
        <v>23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7"/>
      <c r="BW10" s="22" t="s">
        <v>22</v>
      </c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32">
        <f>SUM(CM11:DD19)</f>
        <v>19885</v>
      </c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I10" s="17">
        <f>CM21-CM10</f>
        <v>15397</v>
      </c>
    </row>
    <row r="11" spans="1:113" s="10" customFormat="1" ht="15" customHeight="1" x14ac:dyDescent="0.2">
      <c r="A11" s="25" t="s">
        <v>21</v>
      </c>
      <c r="B11" s="25"/>
      <c r="C11" s="25"/>
      <c r="D11" s="25"/>
      <c r="E11" s="25"/>
      <c r="F11" s="25"/>
      <c r="G11" s="25"/>
      <c r="H11" s="25"/>
      <c r="I11" s="11"/>
      <c r="J11" s="23" t="s">
        <v>69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4"/>
      <c r="BW11" s="22" t="s">
        <v>22</v>
      </c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32">
        <v>4202</v>
      </c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I11" s="18">
        <f>CM11/$DI$10</f>
        <v>0.27291030720270182</v>
      </c>
    </row>
    <row r="12" spans="1:113" s="10" customFormat="1" ht="15" customHeight="1" x14ac:dyDescent="0.2">
      <c r="A12" s="25" t="s">
        <v>24</v>
      </c>
      <c r="B12" s="25"/>
      <c r="C12" s="25"/>
      <c r="D12" s="25"/>
      <c r="E12" s="25"/>
      <c r="F12" s="25"/>
      <c r="G12" s="25"/>
      <c r="H12" s="25"/>
      <c r="I12" s="11"/>
      <c r="J12" s="23" t="s">
        <v>71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4"/>
      <c r="BW12" s="22" t="s">
        <v>22</v>
      </c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34">
        <v>2101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I12" s="18">
        <f t="shared" ref="DI12:DI17" si="0">CM12/$DI$10</f>
        <v>0.13645515360135091</v>
      </c>
    </row>
    <row r="13" spans="1:113" s="10" customFormat="1" ht="15" customHeight="1" x14ac:dyDescent="0.2">
      <c r="A13" s="25" t="s">
        <v>25</v>
      </c>
      <c r="B13" s="25"/>
      <c r="C13" s="25"/>
      <c r="D13" s="25"/>
      <c r="E13" s="25"/>
      <c r="F13" s="25"/>
      <c r="G13" s="25"/>
      <c r="H13" s="25"/>
      <c r="I13" s="11"/>
      <c r="J13" s="23" t="s">
        <v>70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4"/>
      <c r="BW13" s="22" t="s">
        <v>22</v>
      </c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34">
        <v>2157</v>
      </c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I13" s="18">
        <f t="shared" si="0"/>
        <v>0.1400922257582646</v>
      </c>
    </row>
    <row r="14" spans="1:113" s="10" customFormat="1" ht="15" customHeight="1" x14ac:dyDescent="0.2">
      <c r="A14" s="25" t="s">
        <v>66</v>
      </c>
      <c r="B14" s="25"/>
      <c r="C14" s="25"/>
      <c r="D14" s="25"/>
      <c r="E14" s="25"/>
      <c r="F14" s="25"/>
      <c r="G14" s="25"/>
      <c r="H14" s="25"/>
      <c r="I14" s="11"/>
      <c r="J14" s="23" t="s">
        <v>78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4"/>
      <c r="BW14" s="22" t="s">
        <v>22</v>
      </c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34">
        <v>288</v>
      </c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I14" s="18">
        <f t="shared" si="0"/>
        <v>1.8704942521270376E-2</v>
      </c>
    </row>
    <row r="15" spans="1:113" s="10" customFormat="1" x14ac:dyDescent="0.2">
      <c r="A15" s="28" t="s">
        <v>67</v>
      </c>
      <c r="B15" s="29"/>
      <c r="C15" s="29"/>
      <c r="D15" s="29"/>
      <c r="E15" s="29"/>
      <c r="F15" s="29"/>
      <c r="G15" s="29"/>
      <c r="H15" s="30"/>
      <c r="I15" s="11"/>
      <c r="J15" s="23" t="s">
        <v>65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4"/>
      <c r="BW15" s="22" t="s">
        <v>22</v>
      </c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34">
        <v>4294</v>
      </c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I15" s="18">
        <f t="shared" si="0"/>
        <v>0.27888549717477429</v>
      </c>
    </row>
    <row r="16" spans="1:113" s="10" customFormat="1" x14ac:dyDescent="0.2">
      <c r="A16" s="28" t="s">
        <v>68</v>
      </c>
      <c r="B16" s="29"/>
      <c r="C16" s="29"/>
      <c r="D16" s="29"/>
      <c r="E16" s="29"/>
      <c r="F16" s="29"/>
      <c r="G16" s="29"/>
      <c r="H16" s="30"/>
      <c r="I16" s="11"/>
      <c r="J16" s="23" t="s">
        <v>82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4"/>
      <c r="BW16" s="22" t="s">
        <v>22</v>
      </c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34">
        <v>435</v>
      </c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I16" s="18">
        <f t="shared" si="0"/>
        <v>2.8252256933168799E-2</v>
      </c>
    </row>
    <row r="17" spans="1:113" s="10" customFormat="1" x14ac:dyDescent="0.2">
      <c r="A17" s="25" t="s">
        <v>77</v>
      </c>
      <c r="B17" s="25"/>
      <c r="C17" s="25"/>
      <c r="D17" s="25"/>
      <c r="E17" s="25"/>
      <c r="F17" s="25"/>
      <c r="G17" s="25"/>
      <c r="H17" s="25"/>
      <c r="I17" s="11"/>
      <c r="J17" s="23" t="s">
        <v>83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4"/>
      <c r="BW17" s="22" t="s">
        <v>22</v>
      </c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34">
        <v>137</v>
      </c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I17" s="18">
        <f t="shared" si="0"/>
        <v>8.8978372410209779E-3</v>
      </c>
    </row>
    <row r="18" spans="1:113" s="10" customFormat="1" x14ac:dyDescent="0.2">
      <c r="A18" s="25" t="s">
        <v>79</v>
      </c>
      <c r="B18" s="25"/>
      <c r="C18" s="25"/>
      <c r="D18" s="25"/>
      <c r="E18" s="25"/>
      <c r="F18" s="25"/>
      <c r="G18" s="25"/>
      <c r="H18" s="25"/>
      <c r="I18" s="11"/>
      <c r="J18" s="26" t="s">
        <v>72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7"/>
      <c r="BW18" s="22" t="s">
        <v>22</v>
      </c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32">
        <v>4709</v>
      </c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I18" s="18">
        <f>CM18/$DI$10</f>
        <v>0.30583879976618822</v>
      </c>
    </row>
    <row r="19" spans="1:113" s="10" customFormat="1" x14ac:dyDescent="0.2">
      <c r="A19" s="25" t="s">
        <v>80</v>
      </c>
      <c r="B19" s="25"/>
      <c r="C19" s="25"/>
      <c r="D19" s="25"/>
      <c r="E19" s="25"/>
      <c r="F19" s="25"/>
      <c r="G19" s="25"/>
      <c r="H19" s="25"/>
      <c r="I19" s="11"/>
      <c r="J19" s="26" t="s">
        <v>73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7"/>
      <c r="BW19" s="22" t="s">
        <v>22</v>
      </c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32">
        <v>1562</v>
      </c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I19" s="10">
        <f>CM19/$CM$10</f>
        <v>7.8551672114659285E-2</v>
      </c>
    </row>
    <row r="20" spans="1:113" s="10" customFormat="1" x14ac:dyDescent="0.2">
      <c r="A20" s="25"/>
      <c r="B20" s="25"/>
      <c r="C20" s="25"/>
      <c r="D20" s="25"/>
      <c r="E20" s="25"/>
      <c r="F20" s="25"/>
      <c r="G20" s="25"/>
      <c r="H20" s="25"/>
      <c r="I20" s="1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7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</row>
    <row r="21" spans="1:113" s="10" customFormat="1" ht="30.75" customHeight="1" x14ac:dyDescent="0.2">
      <c r="A21" s="25" t="s">
        <v>26</v>
      </c>
      <c r="B21" s="25"/>
      <c r="C21" s="25"/>
      <c r="D21" s="25"/>
      <c r="E21" s="25"/>
      <c r="F21" s="25"/>
      <c r="G21" s="25"/>
      <c r="H21" s="25"/>
      <c r="I21" s="11"/>
      <c r="J21" s="26" t="s">
        <v>27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7"/>
      <c r="BW21" s="22" t="s">
        <v>22</v>
      </c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31">
        <f>SUM(CM22:DD30)</f>
        <v>35282</v>
      </c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</row>
    <row r="22" spans="1:113" s="10" customFormat="1" ht="15" customHeight="1" x14ac:dyDescent="0.2">
      <c r="A22" s="25" t="s">
        <v>28</v>
      </c>
      <c r="B22" s="25"/>
      <c r="C22" s="25"/>
      <c r="D22" s="25"/>
      <c r="E22" s="25"/>
      <c r="F22" s="25"/>
      <c r="G22" s="25"/>
      <c r="H22" s="25"/>
      <c r="I22" s="11"/>
      <c r="J22" s="23" t="s">
        <v>69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4"/>
      <c r="BW22" s="22" t="s">
        <v>22</v>
      </c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31">
        <v>7747</v>
      </c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I22" s="10">
        <f>CM22/$CM$21</f>
        <v>0.21957372031063999</v>
      </c>
    </row>
    <row r="23" spans="1:113" s="10" customFormat="1" x14ac:dyDescent="0.2">
      <c r="A23" s="25" t="s">
        <v>29</v>
      </c>
      <c r="B23" s="25"/>
      <c r="C23" s="25"/>
      <c r="D23" s="25"/>
      <c r="E23" s="25"/>
      <c r="F23" s="25"/>
      <c r="G23" s="25"/>
      <c r="H23" s="25"/>
      <c r="I23" s="11"/>
      <c r="J23" s="23" t="s">
        <v>71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4"/>
      <c r="BW23" s="22" t="s">
        <v>22</v>
      </c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31">
        <v>4051</v>
      </c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I23" s="10">
        <f t="shared" ref="DI23:DI30" si="1">CM23/$CM$21</f>
        <v>0.11481775409557281</v>
      </c>
    </row>
    <row r="24" spans="1:113" s="10" customFormat="1" x14ac:dyDescent="0.2">
      <c r="A24" s="25" t="s">
        <v>30</v>
      </c>
      <c r="B24" s="25"/>
      <c r="C24" s="25"/>
      <c r="D24" s="25"/>
      <c r="E24" s="25"/>
      <c r="F24" s="25"/>
      <c r="G24" s="25"/>
      <c r="H24" s="25"/>
      <c r="I24" s="11"/>
      <c r="J24" s="23" t="s">
        <v>70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4"/>
      <c r="BW24" s="22" t="s">
        <v>22</v>
      </c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31">
        <v>2871</v>
      </c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I24" s="10">
        <f t="shared" si="1"/>
        <v>8.137293804206111E-2</v>
      </c>
    </row>
    <row r="25" spans="1:113" s="10" customFormat="1" ht="15" customHeight="1" x14ac:dyDescent="0.2">
      <c r="A25" s="25" t="s">
        <v>74</v>
      </c>
      <c r="B25" s="25"/>
      <c r="C25" s="25"/>
      <c r="D25" s="25"/>
      <c r="E25" s="25"/>
      <c r="F25" s="25"/>
      <c r="G25" s="25"/>
      <c r="H25" s="25"/>
      <c r="I25" s="11"/>
      <c r="J25" s="23" t="s">
        <v>78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4"/>
      <c r="BW25" s="22" t="s">
        <v>22</v>
      </c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31">
        <v>328</v>
      </c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I25" s="10">
        <f t="shared" si="1"/>
        <v>9.2965251402981688E-3</v>
      </c>
    </row>
    <row r="26" spans="1:113" s="10" customFormat="1" ht="15" customHeight="1" x14ac:dyDescent="0.2">
      <c r="A26" s="28" t="s">
        <v>75</v>
      </c>
      <c r="B26" s="29"/>
      <c r="C26" s="29"/>
      <c r="D26" s="29"/>
      <c r="E26" s="29"/>
      <c r="F26" s="29"/>
      <c r="G26" s="29"/>
      <c r="H26" s="30"/>
      <c r="I26" s="11"/>
      <c r="J26" s="23" t="s">
        <v>65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4"/>
      <c r="BW26" s="22" t="s">
        <v>22</v>
      </c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31">
        <v>6770</v>
      </c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I26" s="10">
        <f t="shared" si="1"/>
        <v>0.19188254634091037</v>
      </c>
    </row>
    <row r="27" spans="1:113" s="10" customFormat="1" ht="15" customHeight="1" x14ac:dyDescent="0.2">
      <c r="A27" s="28" t="s">
        <v>76</v>
      </c>
      <c r="B27" s="29"/>
      <c r="C27" s="29"/>
      <c r="D27" s="29"/>
      <c r="E27" s="29"/>
      <c r="F27" s="29"/>
      <c r="G27" s="29"/>
      <c r="H27" s="30"/>
      <c r="I27" s="11"/>
      <c r="J27" s="23" t="s">
        <v>82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4"/>
      <c r="BW27" s="22" t="s">
        <v>22</v>
      </c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31">
        <v>407</v>
      </c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I27" s="10">
        <f t="shared" si="1"/>
        <v>1.1535627232016326E-2</v>
      </c>
    </row>
    <row r="28" spans="1:113" s="10" customFormat="1" ht="15" customHeight="1" x14ac:dyDescent="0.2">
      <c r="A28" s="25" t="s">
        <v>84</v>
      </c>
      <c r="B28" s="25"/>
      <c r="C28" s="25"/>
      <c r="D28" s="25"/>
      <c r="E28" s="25"/>
      <c r="F28" s="25"/>
      <c r="G28" s="25"/>
      <c r="H28" s="25"/>
      <c r="I28" s="11"/>
      <c r="J28" s="23" t="s">
        <v>83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4"/>
      <c r="BW28" s="22" t="s">
        <v>22</v>
      </c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31">
        <v>278</v>
      </c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I28" s="10">
        <f t="shared" si="1"/>
        <v>7.8793719176917416E-3</v>
      </c>
    </row>
    <row r="29" spans="1:113" s="10" customFormat="1" x14ac:dyDescent="0.2">
      <c r="A29" s="25" t="s">
        <v>85</v>
      </c>
      <c r="B29" s="25"/>
      <c r="C29" s="25"/>
      <c r="D29" s="25"/>
      <c r="E29" s="25"/>
      <c r="F29" s="25"/>
      <c r="G29" s="25"/>
      <c r="H29" s="25"/>
      <c r="I29" s="11"/>
      <c r="J29" s="26" t="s">
        <v>72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7"/>
      <c r="BW29" s="22" t="s">
        <v>22</v>
      </c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31">
        <v>9667</v>
      </c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I29" s="10">
        <f t="shared" si="1"/>
        <v>0.27399240405872682</v>
      </c>
    </row>
    <row r="30" spans="1:113" s="10" customFormat="1" x14ac:dyDescent="0.2">
      <c r="A30" s="25" t="s">
        <v>86</v>
      </c>
      <c r="B30" s="25"/>
      <c r="C30" s="25"/>
      <c r="D30" s="25"/>
      <c r="E30" s="25"/>
      <c r="F30" s="25"/>
      <c r="G30" s="25"/>
      <c r="H30" s="25"/>
      <c r="I30" s="11"/>
      <c r="J30" s="26" t="s">
        <v>73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7"/>
      <c r="BW30" s="22" t="s">
        <v>22</v>
      </c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31">
        <v>3163</v>
      </c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I30" s="10">
        <f t="shared" si="1"/>
        <v>8.9649112862082644E-2</v>
      </c>
    </row>
    <row r="31" spans="1:113" s="10" customFormat="1" x14ac:dyDescent="0.2">
      <c r="A31" s="25"/>
      <c r="B31" s="25"/>
      <c r="C31" s="25"/>
      <c r="D31" s="25"/>
      <c r="E31" s="25"/>
      <c r="F31" s="25"/>
      <c r="G31" s="25"/>
      <c r="H31" s="25"/>
      <c r="I31" s="1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7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</row>
    <row r="32" spans="1:113" s="10" customFormat="1" x14ac:dyDescent="0.2">
      <c r="A32" s="25" t="s">
        <v>31</v>
      </c>
      <c r="B32" s="25"/>
      <c r="C32" s="25"/>
      <c r="D32" s="25"/>
      <c r="E32" s="25"/>
      <c r="F32" s="25"/>
      <c r="G32" s="25"/>
      <c r="H32" s="25"/>
      <c r="I32" s="11"/>
      <c r="J32" s="26" t="s">
        <v>44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7"/>
      <c r="BW32" s="22" t="s">
        <v>22</v>
      </c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32">
        <f>CM10-CM21</f>
        <v>-15397</v>
      </c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</row>
    <row r="33" spans="1:108" s="10" customFormat="1" x14ac:dyDescent="0.2">
      <c r="A33" s="25" t="s">
        <v>32</v>
      </c>
      <c r="B33" s="25"/>
      <c r="C33" s="25"/>
      <c r="D33" s="25"/>
      <c r="E33" s="25"/>
      <c r="F33" s="25"/>
      <c r="G33" s="25"/>
      <c r="H33" s="25"/>
      <c r="I33" s="11"/>
      <c r="J33" s="26" t="s">
        <v>45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7"/>
      <c r="BW33" s="22" t="s">
        <v>22</v>
      </c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32"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</row>
    <row r="34" spans="1:108" s="10" customFormat="1" x14ac:dyDescent="0.2">
      <c r="A34" s="25" t="s">
        <v>33</v>
      </c>
      <c r="B34" s="25"/>
      <c r="C34" s="25"/>
      <c r="D34" s="25"/>
      <c r="E34" s="25"/>
      <c r="F34" s="25"/>
      <c r="G34" s="25"/>
      <c r="H34" s="25"/>
      <c r="I34" s="11"/>
      <c r="J34" s="26" t="s">
        <v>46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  <c r="BW34" s="22" t="s">
        <v>22</v>
      </c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32"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</row>
    <row r="35" spans="1:108" s="10" customFormat="1" x14ac:dyDescent="0.2">
      <c r="A35" s="25" t="s">
        <v>34</v>
      </c>
      <c r="B35" s="25"/>
      <c r="C35" s="25"/>
      <c r="D35" s="25"/>
      <c r="E35" s="25"/>
      <c r="F35" s="25"/>
      <c r="G35" s="25"/>
      <c r="H35" s="25"/>
      <c r="I35" s="11"/>
      <c r="J35" s="26" t="s">
        <v>47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7"/>
      <c r="BW35" s="22" t="s">
        <v>22</v>
      </c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32">
        <v>-587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</row>
    <row r="36" spans="1:108" s="10" customFormat="1" x14ac:dyDescent="0.2">
      <c r="A36" s="25" t="s">
        <v>35</v>
      </c>
      <c r="B36" s="25"/>
      <c r="C36" s="25"/>
      <c r="D36" s="25"/>
      <c r="E36" s="25"/>
      <c r="F36" s="25"/>
      <c r="G36" s="25"/>
      <c r="H36" s="25"/>
      <c r="I36" s="11"/>
      <c r="J36" s="26" t="s">
        <v>48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2" t="s">
        <v>22</v>
      </c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32">
        <v>75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</row>
    <row r="37" spans="1:108" s="10" customFormat="1" x14ac:dyDescent="0.2">
      <c r="A37" s="25" t="s">
        <v>36</v>
      </c>
      <c r="B37" s="25"/>
      <c r="C37" s="25"/>
      <c r="D37" s="25"/>
      <c r="E37" s="25"/>
      <c r="F37" s="25"/>
      <c r="G37" s="25"/>
      <c r="H37" s="25"/>
      <c r="I37" s="11"/>
      <c r="J37" s="26" t="s">
        <v>49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7"/>
      <c r="BW37" s="22" t="s">
        <v>22</v>
      </c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32">
        <v>-765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</row>
    <row r="38" spans="1:108" s="10" customFormat="1" x14ac:dyDescent="0.2">
      <c r="A38" s="25" t="s">
        <v>37</v>
      </c>
      <c r="B38" s="25"/>
      <c r="C38" s="25"/>
      <c r="D38" s="25"/>
      <c r="E38" s="25"/>
      <c r="F38" s="25"/>
      <c r="G38" s="25"/>
      <c r="H38" s="25"/>
      <c r="I38" s="11"/>
      <c r="J38" s="26" t="s">
        <v>50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7"/>
      <c r="BW38" s="22" t="s">
        <v>22</v>
      </c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32">
        <f>-CM32-CM35-CM37+CM36</f>
        <v>16824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</row>
    <row r="39" spans="1:108" s="10" customFormat="1" x14ac:dyDescent="0.2">
      <c r="A39" s="25" t="s">
        <v>38</v>
      </c>
      <c r="B39" s="25"/>
      <c r="C39" s="25"/>
      <c r="D39" s="25"/>
      <c r="E39" s="25"/>
      <c r="F39" s="25"/>
      <c r="G39" s="25"/>
      <c r="H39" s="25"/>
      <c r="I39" s="11"/>
      <c r="J39" s="26" t="s">
        <v>51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2" t="s">
        <v>22</v>
      </c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32"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</row>
    <row r="40" spans="1:108" s="10" customFormat="1" x14ac:dyDescent="0.2">
      <c r="A40" s="25" t="s">
        <v>39</v>
      </c>
      <c r="B40" s="25"/>
      <c r="C40" s="25"/>
      <c r="D40" s="25"/>
      <c r="E40" s="25"/>
      <c r="F40" s="25"/>
      <c r="G40" s="25"/>
      <c r="H40" s="25"/>
      <c r="I40" s="11"/>
      <c r="J40" s="26" t="s">
        <v>52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7"/>
      <c r="BW40" s="22" t="s">
        <v>22</v>
      </c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32">
        <v>-118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</row>
    <row r="41" spans="1:108" s="10" customFormat="1" x14ac:dyDescent="0.2">
      <c r="A41" s="25" t="s">
        <v>40</v>
      </c>
      <c r="B41" s="25"/>
      <c r="C41" s="25"/>
      <c r="D41" s="25"/>
      <c r="E41" s="25"/>
      <c r="F41" s="25"/>
      <c r="G41" s="25"/>
      <c r="H41" s="25"/>
      <c r="I41" s="11"/>
      <c r="J41" s="26" t="s">
        <v>53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7"/>
      <c r="BW41" s="22" t="s">
        <v>22</v>
      </c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32">
        <v>0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</row>
    <row r="42" spans="1:108" s="10" customFormat="1" x14ac:dyDescent="0.2">
      <c r="A42" s="25" t="s">
        <v>41</v>
      </c>
      <c r="B42" s="25"/>
      <c r="C42" s="25"/>
      <c r="D42" s="25"/>
      <c r="E42" s="25"/>
      <c r="F42" s="25"/>
      <c r="G42" s="25"/>
      <c r="H42" s="25"/>
      <c r="I42" s="11"/>
      <c r="J42" s="26" t="s">
        <v>54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7"/>
      <c r="BW42" s="22" t="s">
        <v>22</v>
      </c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32">
        <v>3217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</row>
    <row r="43" spans="1:108" s="10" customFormat="1" x14ac:dyDescent="0.2">
      <c r="A43" s="25" t="s">
        <v>42</v>
      </c>
      <c r="B43" s="25"/>
      <c r="C43" s="25"/>
      <c r="D43" s="25"/>
      <c r="E43" s="25"/>
      <c r="F43" s="25"/>
      <c r="G43" s="25"/>
      <c r="H43" s="25"/>
      <c r="I43" s="11"/>
      <c r="J43" s="26" t="s">
        <v>55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7"/>
      <c r="BW43" s="22" t="s">
        <v>22</v>
      </c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32">
        <v>-1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</row>
    <row r="44" spans="1:108" s="10" customFormat="1" x14ac:dyDescent="0.2">
      <c r="A44" s="25" t="s">
        <v>43</v>
      </c>
      <c r="B44" s="25"/>
      <c r="C44" s="25"/>
      <c r="D44" s="25"/>
      <c r="E44" s="25"/>
      <c r="F44" s="25"/>
      <c r="G44" s="25"/>
      <c r="H44" s="25"/>
      <c r="I44" s="11"/>
      <c r="J44" s="26" t="s">
        <v>56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7"/>
      <c r="BW44" s="22" t="s">
        <v>22</v>
      </c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32">
        <v>-13459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</row>
  </sheetData>
  <mergeCells count="148">
    <mergeCell ref="J12:BV12"/>
    <mergeCell ref="BW12:CL12"/>
    <mergeCell ref="CM12:DD12"/>
    <mergeCell ref="BW21:CL21"/>
    <mergeCell ref="CM16:DD16"/>
    <mergeCell ref="CM19:DD19"/>
    <mergeCell ref="J13:BV13"/>
    <mergeCell ref="CM15:DD15"/>
    <mergeCell ref="BW27:CL27"/>
    <mergeCell ref="CM18:DD18"/>
    <mergeCell ref="J16:BV16"/>
    <mergeCell ref="BW16:CL16"/>
    <mergeCell ref="BW22:CL22"/>
    <mergeCell ref="A11:H11"/>
    <mergeCell ref="CM11:DD11"/>
    <mergeCell ref="BW11:CL11"/>
    <mergeCell ref="J11:BV11"/>
    <mergeCell ref="A12:H12"/>
    <mergeCell ref="J17:BV17"/>
    <mergeCell ref="BW17:CL17"/>
    <mergeCell ref="CM17:DD17"/>
    <mergeCell ref="A32:H32"/>
    <mergeCell ref="A28:H28"/>
    <mergeCell ref="A29:H29"/>
    <mergeCell ref="A19:H19"/>
    <mergeCell ref="A30:H30"/>
    <mergeCell ref="A21:H21"/>
    <mergeCell ref="A22:H22"/>
    <mergeCell ref="A16:H16"/>
    <mergeCell ref="A17:H17"/>
    <mergeCell ref="A23:H23"/>
    <mergeCell ref="A24:H24"/>
    <mergeCell ref="CM20:DD20"/>
    <mergeCell ref="A31:H31"/>
    <mergeCell ref="A27:H27"/>
    <mergeCell ref="J15:BV15"/>
    <mergeCell ref="BW15:CL15"/>
    <mergeCell ref="A33:H33"/>
    <mergeCell ref="A34:H34"/>
    <mergeCell ref="A3:DD3"/>
    <mergeCell ref="A4:DD4"/>
    <mergeCell ref="A5:DD5"/>
    <mergeCell ref="A14:H14"/>
    <mergeCell ref="CM14:DD14"/>
    <mergeCell ref="BW14:CL14"/>
    <mergeCell ref="J14:BV14"/>
    <mergeCell ref="A7:DD7"/>
    <mergeCell ref="A9:H9"/>
    <mergeCell ref="CM9:DD9"/>
    <mergeCell ref="BW9:CL9"/>
    <mergeCell ref="I9:BV9"/>
    <mergeCell ref="A10:H10"/>
    <mergeCell ref="CM10:DD10"/>
    <mergeCell ref="BW10:CL10"/>
    <mergeCell ref="J10:BV10"/>
    <mergeCell ref="A13:H13"/>
    <mergeCell ref="CM13:DD13"/>
    <mergeCell ref="BW13:CL13"/>
    <mergeCell ref="BW34:CL34"/>
    <mergeCell ref="J34:BV34"/>
    <mergeCell ref="A15:H15"/>
    <mergeCell ref="A44:H44"/>
    <mergeCell ref="CM25:DD25"/>
    <mergeCell ref="BW25:CL25"/>
    <mergeCell ref="J25:BV25"/>
    <mergeCell ref="CM26:DD26"/>
    <mergeCell ref="BW26:CL26"/>
    <mergeCell ref="J26:BV26"/>
    <mergeCell ref="J28:BV28"/>
    <mergeCell ref="CM29:DD29"/>
    <mergeCell ref="J30:BV30"/>
    <mergeCell ref="CM28:DD28"/>
    <mergeCell ref="A36:H36"/>
    <mergeCell ref="A41:H41"/>
    <mergeCell ref="A42:H42"/>
    <mergeCell ref="A35:H35"/>
    <mergeCell ref="J32:BV32"/>
    <mergeCell ref="CM31:DD31"/>
    <mergeCell ref="CM33:DD33"/>
    <mergeCell ref="BW33:CL33"/>
    <mergeCell ref="J33:BV33"/>
    <mergeCell ref="A43:H43"/>
    <mergeCell ref="A40:H40"/>
    <mergeCell ref="CM44:DD44"/>
    <mergeCell ref="BW44:CL44"/>
    <mergeCell ref="J44:BV44"/>
    <mergeCell ref="A37:H37"/>
    <mergeCell ref="A38:H38"/>
    <mergeCell ref="A39:H39"/>
    <mergeCell ref="CM42:DD42"/>
    <mergeCell ref="BW42:CL42"/>
    <mergeCell ref="J42:BV42"/>
    <mergeCell ref="CM39:DD39"/>
    <mergeCell ref="BW39:CL39"/>
    <mergeCell ref="J39:BV39"/>
    <mergeCell ref="BW43:CL43"/>
    <mergeCell ref="J43:BV43"/>
    <mergeCell ref="CM40:DD40"/>
    <mergeCell ref="BW40:CL40"/>
    <mergeCell ref="J40:BV40"/>
    <mergeCell ref="CM41:DD41"/>
    <mergeCell ref="BW41:CL41"/>
    <mergeCell ref="CM37:DD37"/>
    <mergeCell ref="BW37:CL37"/>
    <mergeCell ref="J37:BV37"/>
    <mergeCell ref="CM38:DD38"/>
    <mergeCell ref="BW38:CL38"/>
    <mergeCell ref="CM43:DD43"/>
    <mergeCell ref="J41:BV41"/>
    <mergeCell ref="CM21:DD21"/>
    <mergeCell ref="CM22:DD22"/>
    <mergeCell ref="J19:BV19"/>
    <mergeCell ref="BW19:CL19"/>
    <mergeCell ref="CM23:DD23"/>
    <mergeCell ref="CM24:DD24"/>
    <mergeCell ref="J38:BV38"/>
    <mergeCell ref="CM35:DD35"/>
    <mergeCell ref="BW35:CL35"/>
    <mergeCell ref="J35:BV35"/>
    <mergeCell ref="CM36:DD36"/>
    <mergeCell ref="BW36:CL36"/>
    <mergeCell ref="J36:BV36"/>
    <mergeCell ref="CM30:DD30"/>
    <mergeCell ref="J29:BV29"/>
    <mergeCell ref="BW30:CL30"/>
    <mergeCell ref="CM32:DD32"/>
    <mergeCell ref="BW32:CL32"/>
    <mergeCell ref="CM34:DD34"/>
    <mergeCell ref="J31:BV31"/>
    <mergeCell ref="BW31:CL31"/>
    <mergeCell ref="BW29:CL29"/>
    <mergeCell ref="CM27:DD27"/>
    <mergeCell ref="BW28:CL28"/>
    <mergeCell ref="J24:BV24"/>
    <mergeCell ref="J27:BV27"/>
    <mergeCell ref="BW24:CL24"/>
    <mergeCell ref="A20:H20"/>
    <mergeCell ref="J20:BV20"/>
    <mergeCell ref="BW20:CL20"/>
    <mergeCell ref="A18:H18"/>
    <mergeCell ref="J18:BV18"/>
    <mergeCell ref="BW18:CL18"/>
    <mergeCell ref="A25:H25"/>
    <mergeCell ref="A26:H26"/>
    <mergeCell ref="J23:BV23"/>
    <mergeCell ref="BW23:CL23"/>
    <mergeCell ref="J21:BV21"/>
    <mergeCell ref="J22:BV22"/>
  </mergeCells>
  <phoneticPr fontId="6" type="noConversion"/>
  <pageMargins left="0.78740157480314965" right="0.52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7"/>
  <sheetViews>
    <sheetView zoomScaleSheetLayoutView="100" workbookViewId="0">
      <selection activeCell="CT24" sqref="CT24:DB24"/>
    </sheetView>
  </sheetViews>
  <sheetFormatPr defaultColWidth="0.85546875" defaultRowHeight="12.75" outlineLevelRow="1" x14ac:dyDescent="0.2"/>
  <cols>
    <col min="1" max="83" width="0.85546875" style="5" customWidth="1"/>
    <col min="84" max="85" width="1.28515625" style="5" customWidth="1"/>
    <col min="86" max="184" width="0.85546875" style="5" customWidth="1"/>
    <col min="185" max="185" width="9" style="5" customWidth="1"/>
    <col min="186" max="186" width="0.7109375" style="5" customWidth="1"/>
    <col min="187" max="16384" width="0.85546875" style="5"/>
  </cols>
  <sheetData>
    <row r="1" spans="1:215" s="2" customFormat="1" ht="15" customHeight="1" x14ac:dyDescent="0.25">
      <c r="B1" s="35" t="s">
        <v>57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</row>
    <row r="2" spans="1:215" ht="6" customHeight="1" x14ac:dyDescent="0.2"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s="1" customFormat="1" ht="12.75" customHeight="1" x14ac:dyDescent="0.2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63" t="s">
        <v>2</v>
      </c>
      <c r="BG3" s="64"/>
      <c r="BH3" s="64"/>
      <c r="BI3" s="64"/>
      <c r="BJ3" s="64"/>
      <c r="BK3" s="64"/>
      <c r="BL3" s="64"/>
      <c r="BM3" s="64"/>
      <c r="BN3" s="64"/>
      <c r="BO3" s="65"/>
      <c r="BP3" s="52" t="s">
        <v>3</v>
      </c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4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s="1" customFormat="1" ht="113.25" customHeight="1" x14ac:dyDescent="0.2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3"/>
      <c r="BF4" s="66"/>
      <c r="BG4" s="67"/>
      <c r="BH4" s="67"/>
      <c r="BI4" s="67"/>
      <c r="BJ4" s="67"/>
      <c r="BK4" s="67"/>
      <c r="BL4" s="67"/>
      <c r="BM4" s="67"/>
      <c r="BN4" s="67"/>
      <c r="BO4" s="68"/>
      <c r="BP4" s="61" t="s">
        <v>12</v>
      </c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 t="s">
        <v>13</v>
      </c>
      <c r="CC4" s="61"/>
      <c r="CD4" s="61"/>
      <c r="CE4" s="61"/>
      <c r="CF4" s="61"/>
      <c r="CG4" s="61"/>
      <c r="CH4" s="61"/>
      <c r="CI4" s="61"/>
      <c r="CJ4" s="61"/>
      <c r="CK4" s="61" t="s">
        <v>4</v>
      </c>
      <c r="CL4" s="61"/>
      <c r="CM4" s="61"/>
      <c r="CN4" s="61"/>
      <c r="CO4" s="61"/>
      <c r="CP4" s="61"/>
      <c r="CQ4" s="61"/>
      <c r="CR4" s="61"/>
      <c r="CS4" s="61"/>
      <c r="CT4" s="61" t="s">
        <v>11</v>
      </c>
      <c r="CU4" s="61"/>
      <c r="CV4" s="61"/>
      <c r="CW4" s="61"/>
      <c r="CX4" s="61"/>
      <c r="CY4" s="61"/>
      <c r="CZ4" s="61"/>
      <c r="DA4" s="61"/>
      <c r="DB4" s="61"/>
      <c r="DC4" s="61" t="s">
        <v>5</v>
      </c>
      <c r="DD4" s="61"/>
      <c r="DE4" s="61"/>
      <c r="DF4" s="61"/>
      <c r="DG4" s="61"/>
      <c r="DH4" s="61"/>
      <c r="DI4" s="61"/>
      <c r="DJ4" s="61"/>
      <c r="DK4" s="61"/>
      <c r="DL4" s="61" t="s">
        <v>7</v>
      </c>
      <c r="DM4" s="61"/>
      <c r="DN4" s="61"/>
      <c r="DO4" s="61"/>
      <c r="DP4" s="61"/>
      <c r="DQ4" s="61"/>
      <c r="DR4" s="61"/>
      <c r="DS4" s="61"/>
      <c r="DT4" s="61"/>
      <c r="DU4" s="61"/>
      <c r="DV4" s="61" t="s">
        <v>6</v>
      </c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 t="s">
        <v>9</v>
      </c>
      <c r="EL4" s="61"/>
      <c r="EM4" s="61"/>
      <c r="EN4" s="61"/>
      <c r="EO4" s="61"/>
      <c r="EP4" s="61"/>
      <c r="EQ4" s="61"/>
      <c r="ER4" s="61"/>
      <c r="ES4" s="61"/>
      <c r="ET4" s="61" t="s">
        <v>10</v>
      </c>
      <c r="EU4" s="61"/>
      <c r="EV4" s="61"/>
      <c r="EW4" s="61"/>
      <c r="EX4" s="61"/>
      <c r="EY4" s="61"/>
      <c r="EZ4" s="61"/>
      <c r="FA4" s="61"/>
      <c r="FB4" s="61"/>
      <c r="FC4" s="61"/>
      <c r="FD4" s="61" t="s">
        <v>8</v>
      </c>
      <c r="FE4" s="61"/>
      <c r="FF4" s="61"/>
      <c r="FG4" s="61"/>
      <c r="FH4" s="61"/>
      <c r="FI4" s="61"/>
      <c r="FJ4" s="61"/>
      <c r="FK4" s="61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s="1" customFormat="1" ht="12" customHeight="1" x14ac:dyDescent="0.2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62">
        <v>1</v>
      </c>
      <c r="BG5" s="62"/>
      <c r="BH5" s="62"/>
      <c r="BI5" s="62"/>
      <c r="BJ5" s="62"/>
      <c r="BK5" s="62"/>
      <c r="BL5" s="62"/>
      <c r="BM5" s="62"/>
      <c r="BN5" s="62"/>
      <c r="BO5" s="62"/>
      <c r="BP5" s="62">
        <v>2</v>
      </c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>
        <v>3</v>
      </c>
      <c r="CC5" s="62"/>
      <c r="CD5" s="62"/>
      <c r="CE5" s="62"/>
      <c r="CF5" s="62"/>
      <c r="CG5" s="62"/>
      <c r="CH5" s="62"/>
      <c r="CI5" s="62"/>
      <c r="CJ5" s="62"/>
      <c r="CK5" s="62">
        <v>4</v>
      </c>
      <c r="CL5" s="62"/>
      <c r="CM5" s="62"/>
      <c r="CN5" s="62"/>
      <c r="CO5" s="62"/>
      <c r="CP5" s="62"/>
      <c r="CQ5" s="62"/>
      <c r="CR5" s="62"/>
      <c r="CS5" s="62"/>
      <c r="CT5" s="62">
        <v>5</v>
      </c>
      <c r="CU5" s="62"/>
      <c r="CV5" s="62"/>
      <c r="CW5" s="62"/>
      <c r="CX5" s="62"/>
      <c r="CY5" s="62"/>
      <c r="CZ5" s="62"/>
      <c r="DA5" s="62"/>
      <c r="DB5" s="62"/>
      <c r="DC5" s="62">
        <v>6</v>
      </c>
      <c r="DD5" s="62"/>
      <c r="DE5" s="62"/>
      <c r="DF5" s="62"/>
      <c r="DG5" s="62"/>
      <c r="DH5" s="62"/>
      <c r="DI5" s="62"/>
      <c r="DJ5" s="62"/>
      <c r="DK5" s="62"/>
      <c r="DL5" s="62">
        <v>7</v>
      </c>
      <c r="DM5" s="62"/>
      <c r="DN5" s="62"/>
      <c r="DO5" s="62"/>
      <c r="DP5" s="62"/>
      <c r="DQ5" s="62"/>
      <c r="DR5" s="62"/>
      <c r="DS5" s="62"/>
      <c r="DT5" s="62"/>
      <c r="DU5" s="62"/>
      <c r="DV5" s="62">
        <v>8</v>
      </c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>
        <v>9</v>
      </c>
      <c r="EL5" s="62"/>
      <c r="EM5" s="62"/>
      <c r="EN5" s="62"/>
      <c r="EO5" s="62"/>
      <c r="EP5" s="62"/>
      <c r="EQ5" s="62"/>
      <c r="ER5" s="62"/>
      <c r="ES5" s="62"/>
      <c r="ET5" s="62">
        <v>10</v>
      </c>
      <c r="EU5" s="62"/>
      <c r="EV5" s="62"/>
      <c r="EW5" s="62"/>
      <c r="EX5" s="62"/>
      <c r="EY5" s="62"/>
      <c r="EZ5" s="62"/>
      <c r="FA5" s="62"/>
      <c r="FB5" s="62"/>
      <c r="FC5" s="62"/>
      <c r="FD5" s="62">
        <v>11</v>
      </c>
      <c r="FE5" s="62"/>
      <c r="FF5" s="62"/>
      <c r="FG5" s="62"/>
      <c r="FH5" s="62"/>
      <c r="FI5" s="62"/>
      <c r="FJ5" s="62"/>
      <c r="FK5" s="62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5" customHeight="1" x14ac:dyDescent="0.2">
      <c r="A6" s="6"/>
      <c r="B6" s="74" t="s">
        <v>58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15" customHeight="1" x14ac:dyDescent="0.2">
      <c r="A7" s="8"/>
      <c r="B7" s="42" t="s">
        <v>59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3"/>
      <c r="BF7" s="44">
        <f>SUM(CB7:FK7)</f>
        <v>28604</v>
      </c>
      <c r="BG7" s="44"/>
      <c r="BH7" s="44"/>
      <c r="BI7" s="44"/>
      <c r="BJ7" s="44"/>
      <c r="BK7" s="44"/>
      <c r="BL7" s="44"/>
      <c r="BM7" s="44"/>
      <c r="BN7" s="44"/>
      <c r="BO7" s="44"/>
      <c r="BP7" s="45" t="s">
        <v>61</v>
      </c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4">
        <v>2499.5</v>
      </c>
      <c r="CC7" s="44"/>
      <c r="CD7" s="44"/>
      <c r="CE7" s="44"/>
      <c r="CF7" s="44"/>
      <c r="CG7" s="44"/>
      <c r="CH7" s="44"/>
      <c r="CI7" s="44"/>
      <c r="CJ7" s="44"/>
      <c r="CK7" s="44">
        <v>11632</v>
      </c>
      <c r="CL7" s="44"/>
      <c r="CM7" s="44"/>
      <c r="CN7" s="44"/>
      <c r="CO7" s="44"/>
      <c r="CP7" s="44"/>
      <c r="CQ7" s="44"/>
      <c r="CR7" s="44"/>
      <c r="CS7" s="44"/>
      <c r="CT7" s="44">
        <v>3816</v>
      </c>
      <c r="CU7" s="44"/>
      <c r="CV7" s="44"/>
      <c r="CW7" s="44"/>
      <c r="CX7" s="44"/>
      <c r="CY7" s="44"/>
      <c r="CZ7" s="44"/>
      <c r="DA7" s="44"/>
      <c r="DB7" s="44"/>
      <c r="DC7" s="44">
        <v>27</v>
      </c>
      <c r="DD7" s="44"/>
      <c r="DE7" s="44"/>
      <c r="DF7" s="44"/>
      <c r="DG7" s="44"/>
      <c r="DH7" s="44"/>
      <c r="DI7" s="44"/>
      <c r="DJ7" s="44"/>
      <c r="DK7" s="44"/>
      <c r="DL7" s="44">
        <v>10296.5</v>
      </c>
      <c r="DM7" s="44"/>
      <c r="DN7" s="44"/>
      <c r="DO7" s="44"/>
      <c r="DP7" s="44"/>
      <c r="DQ7" s="44"/>
      <c r="DR7" s="44"/>
      <c r="DS7" s="44"/>
      <c r="DT7" s="44"/>
      <c r="DU7" s="44"/>
      <c r="DV7" s="41">
        <v>8</v>
      </c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>
        <v>0</v>
      </c>
      <c r="EL7" s="41"/>
      <c r="EM7" s="41"/>
      <c r="EN7" s="41"/>
      <c r="EO7" s="41"/>
      <c r="EP7" s="41"/>
      <c r="EQ7" s="41"/>
      <c r="ER7" s="41"/>
      <c r="ES7" s="41"/>
      <c r="ET7" s="41">
        <v>171</v>
      </c>
      <c r="EU7" s="41"/>
      <c r="EV7" s="41"/>
      <c r="EW7" s="41"/>
      <c r="EX7" s="41"/>
      <c r="EY7" s="41"/>
      <c r="EZ7" s="41"/>
      <c r="FA7" s="41"/>
      <c r="FB7" s="41"/>
      <c r="FC7" s="41"/>
      <c r="FD7" s="41">
        <v>154</v>
      </c>
      <c r="FE7" s="41"/>
      <c r="FF7" s="41"/>
      <c r="FG7" s="41"/>
      <c r="FH7" s="41"/>
      <c r="FI7" s="41"/>
      <c r="FJ7" s="41"/>
      <c r="FK7" s="41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customHeight="1" x14ac:dyDescent="0.2">
      <c r="A8" s="6"/>
      <c r="B8" s="69" t="s">
        <v>87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44">
        <f t="shared" ref="BF8:BF13" si="0">SUM(CB8:FK8)</f>
        <v>18905</v>
      </c>
      <c r="BG8" s="44"/>
      <c r="BH8" s="44"/>
      <c r="BI8" s="44"/>
      <c r="BJ8" s="44"/>
      <c r="BK8" s="44"/>
      <c r="BL8" s="44"/>
      <c r="BM8" s="44"/>
      <c r="BN8" s="44"/>
      <c r="BO8" s="44"/>
      <c r="BP8" s="45" t="s">
        <v>61</v>
      </c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4">
        <v>451.63</v>
      </c>
      <c r="CC8" s="44"/>
      <c r="CD8" s="44"/>
      <c r="CE8" s="44"/>
      <c r="CF8" s="44"/>
      <c r="CG8" s="44"/>
      <c r="CH8" s="44"/>
      <c r="CI8" s="44"/>
      <c r="CJ8" s="44"/>
      <c r="CK8" s="44">
        <v>7504</v>
      </c>
      <c r="CL8" s="44"/>
      <c r="CM8" s="44"/>
      <c r="CN8" s="44"/>
      <c r="CO8" s="44"/>
      <c r="CP8" s="44"/>
      <c r="CQ8" s="44"/>
      <c r="CR8" s="44"/>
      <c r="CS8" s="44"/>
      <c r="CT8" s="44">
        <v>2438</v>
      </c>
      <c r="CU8" s="44"/>
      <c r="CV8" s="44"/>
      <c r="CW8" s="44"/>
      <c r="CX8" s="44"/>
      <c r="CY8" s="44"/>
      <c r="CZ8" s="44"/>
      <c r="DA8" s="44"/>
      <c r="DB8" s="44"/>
      <c r="DC8" s="44">
        <v>439</v>
      </c>
      <c r="DD8" s="44"/>
      <c r="DE8" s="44"/>
      <c r="DF8" s="44"/>
      <c r="DG8" s="44"/>
      <c r="DH8" s="44"/>
      <c r="DI8" s="44"/>
      <c r="DJ8" s="44"/>
      <c r="DK8" s="44"/>
      <c r="DL8" s="44">
        <v>7789.369999999999</v>
      </c>
      <c r="DM8" s="44"/>
      <c r="DN8" s="44"/>
      <c r="DO8" s="44"/>
      <c r="DP8" s="44"/>
      <c r="DQ8" s="44"/>
      <c r="DR8" s="44"/>
      <c r="DS8" s="44"/>
      <c r="DT8" s="44"/>
      <c r="DU8" s="44"/>
      <c r="DV8" s="41">
        <v>5</v>
      </c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>
        <v>0</v>
      </c>
      <c r="EL8" s="41"/>
      <c r="EM8" s="41"/>
      <c r="EN8" s="41"/>
      <c r="EO8" s="41"/>
      <c r="EP8" s="41"/>
      <c r="EQ8" s="41"/>
      <c r="ER8" s="41"/>
      <c r="ES8" s="41"/>
      <c r="ET8" s="41">
        <v>178</v>
      </c>
      <c r="EU8" s="41"/>
      <c r="EV8" s="41"/>
      <c r="EW8" s="41"/>
      <c r="EX8" s="41"/>
      <c r="EY8" s="41"/>
      <c r="EZ8" s="41"/>
      <c r="FA8" s="41"/>
      <c r="FB8" s="41"/>
      <c r="FC8" s="41"/>
      <c r="FD8" s="41">
        <v>100</v>
      </c>
      <c r="FE8" s="41"/>
      <c r="FF8" s="41"/>
      <c r="FG8" s="41"/>
      <c r="FH8" s="41"/>
      <c r="FI8" s="41"/>
      <c r="FJ8" s="41"/>
      <c r="FK8" s="41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5" customHeight="1" x14ac:dyDescent="0.2">
      <c r="A9" s="6"/>
      <c r="B9" s="69" t="s">
        <v>88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44">
        <f t="shared" si="0"/>
        <v>3837</v>
      </c>
      <c r="BG9" s="44"/>
      <c r="BH9" s="44"/>
      <c r="BI9" s="44"/>
      <c r="BJ9" s="44"/>
      <c r="BK9" s="44"/>
      <c r="BL9" s="44"/>
      <c r="BM9" s="44"/>
      <c r="BN9" s="44"/>
      <c r="BO9" s="44"/>
      <c r="BP9" s="45" t="s">
        <v>61</v>
      </c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4">
        <v>240.27</v>
      </c>
      <c r="CC9" s="44"/>
      <c r="CD9" s="44"/>
      <c r="CE9" s="44"/>
      <c r="CF9" s="44"/>
      <c r="CG9" s="44"/>
      <c r="CH9" s="44"/>
      <c r="CI9" s="44"/>
      <c r="CJ9" s="44"/>
      <c r="CK9" s="44">
        <v>1598</v>
      </c>
      <c r="CL9" s="44"/>
      <c r="CM9" s="44"/>
      <c r="CN9" s="44"/>
      <c r="CO9" s="44"/>
      <c r="CP9" s="44"/>
      <c r="CQ9" s="44"/>
      <c r="CR9" s="44"/>
      <c r="CS9" s="44"/>
      <c r="CT9" s="44">
        <v>521</v>
      </c>
      <c r="CU9" s="44"/>
      <c r="CV9" s="44"/>
      <c r="CW9" s="44"/>
      <c r="CX9" s="44"/>
      <c r="CY9" s="44"/>
      <c r="CZ9" s="44"/>
      <c r="DA9" s="44"/>
      <c r="DB9" s="44"/>
      <c r="DC9" s="44">
        <v>120</v>
      </c>
      <c r="DD9" s="44"/>
      <c r="DE9" s="44"/>
      <c r="DF9" s="44"/>
      <c r="DG9" s="44"/>
      <c r="DH9" s="44"/>
      <c r="DI9" s="44"/>
      <c r="DJ9" s="44"/>
      <c r="DK9" s="44"/>
      <c r="DL9" s="44">
        <v>1310.73</v>
      </c>
      <c r="DM9" s="44"/>
      <c r="DN9" s="44"/>
      <c r="DO9" s="44"/>
      <c r="DP9" s="44"/>
      <c r="DQ9" s="44"/>
      <c r="DR9" s="44"/>
      <c r="DS9" s="44"/>
      <c r="DT9" s="44"/>
      <c r="DU9" s="44"/>
      <c r="DV9" s="41">
        <v>1</v>
      </c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>
        <v>0</v>
      </c>
      <c r="EL9" s="41"/>
      <c r="EM9" s="41"/>
      <c r="EN9" s="41"/>
      <c r="EO9" s="41"/>
      <c r="EP9" s="41"/>
      <c r="EQ9" s="41"/>
      <c r="ER9" s="41"/>
      <c r="ES9" s="41"/>
      <c r="ET9" s="41">
        <v>24</v>
      </c>
      <c r="EU9" s="41"/>
      <c r="EV9" s="41"/>
      <c r="EW9" s="41"/>
      <c r="EX9" s="41"/>
      <c r="EY9" s="41"/>
      <c r="EZ9" s="41"/>
      <c r="FA9" s="41"/>
      <c r="FB9" s="41"/>
      <c r="FC9" s="41"/>
      <c r="FD9" s="41">
        <v>22</v>
      </c>
      <c r="FE9" s="41"/>
      <c r="FF9" s="41"/>
      <c r="FG9" s="41"/>
      <c r="FH9" s="41"/>
      <c r="FI9" s="41"/>
      <c r="FJ9" s="41"/>
      <c r="FK9" s="41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26.25" customHeight="1" x14ac:dyDescent="0.2">
      <c r="A10" s="6"/>
      <c r="B10" s="69" t="s">
        <v>89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44">
        <f t="shared" si="0"/>
        <v>4958</v>
      </c>
      <c r="BG10" s="44"/>
      <c r="BH10" s="44"/>
      <c r="BI10" s="44"/>
      <c r="BJ10" s="44"/>
      <c r="BK10" s="44"/>
      <c r="BL10" s="44"/>
      <c r="BM10" s="44"/>
      <c r="BN10" s="44"/>
      <c r="BO10" s="44"/>
      <c r="BP10" s="45" t="s">
        <v>61</v>
      </c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4">
        <v>456.94</v>
      </c>
      <c r="CC10" s="44"/>
      <c r="CD10" s="44"/>
      <c r="CE10" s="44"/>
      <c r="CF10" s="44"/>
      <c r="CG10" s="44"/>
      <c r="CH10" s="44"/>
      <c r="CI10" s="44"/>
      <c r="CJ10" s="44"/>
      <c r="CK10" s="44">
        <v>2232</v>
      </c>
      <c r="CL10" s="44"/>
      <c r="CM10" s="44"/>
      <c r="CN10" s="44"/>
      <c r="CO10" s="44"/>
      <c r="CP10" s="44"/>
      <c r="CQ10" s="44"/>
      <c r="CR10" s="44"/>
      <c r="CS10" s="44"/>
      <c r="CT10" s="44">
        <v>735</v>
      </c>
      <c r="CU10" s="44"/>
      <c r="CV10" s="44"/>
      <c r="CW10" s="44"/>
      <c r="CX10" s="44"/>
      <c r="CY10" s="44"/>
      <c r="CZ10" s="44"/>
      <c r="DA10" s="44"/>
      <c r="DB10" s="44"/>
      <c r="DC10" s="44">
        <v>3</v>
      </c>
      <c r="DD10" s="44"/>
      <c r="DE10" s="44"/>
      <c r="DF10" s="44"/>
      <c r="DG10" s="44"/>
      <c r="DH10" s="44"/>
      <c r="DI10" s="44"/>
      <c r="DJ10" s="44"/>
      <c r="DK10" s="44"/>
      <c r="DL10" s="44">
        <v>1463.0600000000004</v>
      </c>
      <c r="DM10" s="44"/>
      <c r="DN10" s="44"/>
      <c r="DO10" s="44"/>
      <c r="DP10" s="44"/>
      <c r="DQ10" s="44"/>
      <c r="DR10" s="44"/>
      <c r="DS10" s="44"/>
      <c r="DT10" s="44"/>
      <c r="DU10" s="44"/>
      <c r="DV10" s="41">
        <v>2</v>
      </c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>
        <v>0</v>
      </c>
      <c r="EL10" s="41"/>
      <c r="EM10" s="41"/>
      <c r="EN10" s="41"/>
      <c r="EO10" s="41"/>
      <c r="EP10" s="41"/>
      <c r="EQ10" s="41"/>
      <c r="ER10" s="41"/>
      <c r="ES10" s="41"/>
      <c r="ET10" s="41">
        <v>35</v>
      </c>
      <c r="EU10" s="41"/>
      <c r="EV10" s="41"/>
      <c r="EW10" s="41"/>
      <c r="EX10" s="41"/>
      <c r="EY10" s="41"/>
      <c r="EZ10" s="41"/>
      <c r="FA10" s="41"/>
      <c r="FB10" s="41"/>
      <c r="FC10" s="41"/>
      <c r="FD10" s="41">
        <v>31</v>
      </c>
      <c r="FE10" s="41"/>
      <c r="FF10" s="41"/>
      <c r="FG10" s="41"/>
      <c r="FH10" s="41"/>
      <c r="FI10" s="41"/>
      <c r="FJ10" s="41"/>
      <c r="FK10" s="41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5" customHeight="1" x14ac:dyDescent="0.2">
      <c r="A11" s="6"/>
      <c r="B11" s="55" t="s">
        <v>90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44">
        <f t="shared" si="0"/>
        <v>6870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5" t="s">
        <v>61</v>
      </c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4">
        <v>276.67</v>
      </c>
      <c r="CC11" s="44"/>
      <c r="CD11" s="44"/>
      <c r="CE11" s="44"/>
      <c r="CF11" s="44"/>
      <c r="CG11" s="44"/>
      <c r="CH11" s="44"/>
      <c r="CI11" s="44"/>
      <c r="CJ11" s="44"/>
      <c r="CK11" s="44">
        <v>2549</v>
      </c>
      <c r="CL11" s="44"/>
      <c r="CM11" s="44"/>
      <c r="CN11" s="44"/>
      <c r="CO11" s="44"/>
      <c r="CP11" s="44"/>
      <c r="CQ11" s="44"/>
      <c r="CR11" s="44"/>
      <c r="CS11" s="44"/>
      <c r="CT11" s="44">
        <v>825</v>
      </c>
      <c r="CU11" s="44"/>
      <c r="CV11" s="44"/>
      <c r="CW11" s="44"/>
      <c r="CX11" s="44"/>
      <c r="CY11" s="44"/>
      <c r="CZ11" s="44"/>
      <c r="DA11" s="44"/>
      <c r="DB11" s="44"/>
      <c r="DC11" s="44">
        <v>325</v>
      </c>
      <c r="DD11" s="44"/>
      <c r="DE11" s="44"/>
      <c r="DF11" s="44"/>
      <c r="DG11" s="44"/>
      <c r="DH11" s="44"/>
      <c r="DI11" s="44"/>
      <c r="DJ11" s="44"/>
      <c r="DK11" s="44"/>
      <c r="DL11" s="44">
        <v>2823.33</v>
      </c>
      <c r="DM11" s="44"/>
      <c r="DN11" s="44"/>
      <c r="DO11" s="44"/>
      <c r="DP11" s="44"/>
      <c r="DQ11" s="44"/>
      <c r="DR11" s="44"/>
      <c r="DS11" s="44"/>
      <c r="DT11" s="44"/>
      <c r="DU11" s="44"/>
      <c r="DV11" s="41">
        <v>1</v>
      </c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>
        <v>0</v>
      </c>
      <c r="EL11" s="41"/>
      <c r="EM11" s="41"/>
      <c r="EN11" s="41"/>
      <c r="EO11" s="41"/>
      <c r="EP11" s="41"/>
      <c r="EQ11" s="41"/>
      <c r="ER11" s="41"/>
      <c r="ES11" s="41"/>
      <c r="ET11" s="41">
        <v>37</v>
      </c>
      <c r="EU11" s="41"/>
      <c r="EV11" s="41"/>
      <c r="EW11" s="41"/>
      <c r="EX11" s="41"/>
      <c r="EY11" s="41"/>
      <c r="EZ11" s="41"/>
      <c r="FA11" s="41"/>
      <c r="FB11" s="41"/>
      <c r="FC11" s="41"/>
      <c r="FD11" s="41">
        <v>33</v>
      </c>
      <c r="FE11" s="41"/>
      <c r="FF11" s="41"/>
      <c r="FG11" s="41"/>
      <c r="FH11" s="41"/>
      <c r="FI11" s="41"/>
      <c r="FJ11" s="41"/>
      <c r="FK11" s="41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27.75" customHeight="1" x14ac:dyDescent="0.2">
      <c r="A12" s="6"/>
      <c r="B12" s="69" t="s">
        <v>62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44">
        <f t="shared" si="0"/>
        <v>4257</v>
      </c>
      <c r="BG12" s="44"/>
      <c r="BH12" s="44"/>
      <c r="BI12" s="44"/>
      <c r="BJ12" s="44"/>
      <c r="BK12" s="44"/>
      <c r="BL12" s="44"/>
      <c r="BM12" s="44"/>
      <c r="BN12" s="44"/>
      <c r="BO12" s="44"/>
      <c r="BP12" s="45" t="s">
        <v>61</v>
      </c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4">
        <v>199.83</v>
      </c>
      <c r="CC12" s="44"/>
      <c r="CD12" s="44"/>
      <c r="CE12" s="44"/>
      <c r="CF12" s="44"/>
      <c r="CG12" s="44"/>
      <c r="CH12" s="44"/>
      <c r="CI12" s="44"/>
      <c r="CJ12" s="44"/>
      <c r="CK12" s="44">
        <v>950</v>
      </c>
      <c r="CL12" s="44"/>
      <c r="CM12" s="44"/>
      <c r="CN12" s="44"/>
      <c r="CO12" s="44"/>
      <c r="CP12" s="44"/>
      <c r="CQ12" s="44"/>
      <c r="CR12" s="44"/>
      <c r="CS12" s="44"/>
      <c r="CT12" s="44">
        <v>310</v>
      </c>
      <c r="CU12" s="44"/>
      <c r="CV12" s="44"/>
      <c r="CW12" s="44"/>
      <c r="CX12" s="44"/>
      <c r="CY12" s="44"/>
      <c r="CZ12" s="44"/>
      <c r="DA12" s="44"/>
      <c r="DB12" s="44"/>
      <c r="DC12" s="44">
        <v>1820</v>
      </c>
      <c r="DD12" s="44"/>
      <c r="DE12" s="44"/>
      <c r="DF12" s="44"/>
      <c r="DG12" s="44"/>
      <c r="DH12" s="44"/>
      <c r="DI12" s="44"/>
      <c r="DJ12" s="44"/>
      <c r="DK12" s="44"/>
      <c r="DL12" s="44">
        <v>761.17000000000007</v>
      </c>
      <c r="DM12" s="44"/>
      <c r="DN12" s="44"/>
      <c r="DO12" s="44"/>
      <c r="DP12" s="44"/>
      <c r="DQ12" s="44"/>
      <c r="DR12" s="44"/>
      <c r="DS12" s="44"/>
      <c r="DT12" s="44"/>
      <c r="DU12" s="44"/>
      <c r="DV12" s="41">
        <v>1</v>
      </c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>
        <v>0</v>
      </c>
      <c r="EL12" s="41"/>
      <c r="EM12" s="41"/>
      <c r="EN12" s="41"/>
      <c r="EO12" s="41"/>
      <c r="EP12" s="41"/>
      <c r="EQ12" s="41"/>
      <c r="ER12" s="41"/>
      <c r="ES12" s="41"/>
      <c r="ET12" s="41">
        <v>203</v>
      </c>
      <c r="EU12" s="41"/>
      <c r="EV12" s="41"/>
      <c r="EW12" s="41"/>
      <c r="EX12" s="41"/>
      <c r="EY12" s="41"/>
      <c r="EZ12" s="41"/>
      <c r="FA12" s="41"/>
      <c r="FB12" s="41"/>
      <c r="FC12" s="41"/>
      <c r="FD12" s="41">
        <v>12</v>
      </c>
      <c r="FE12" s="41"/>
      <c r="FF12" s="41"/>
      <c r="FG12" s="41"/>
      <c r="FH12" s="41"/>
      <c r="FI12" s="41"/>
      <c r="FJ12" s="41"/>
      <c r="FK12" s="41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5" customHeight="1" x14ac:dyDescent="0.2">
      <c r="A13" s="6"/>
      <c r="B13" s="69" t="s">
        <v>63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44">
        <f t="shared" si="0"/>
        <v>2003</v>
      </c>
      <c r="BG13" s="44"/>
      <c r="BH13" s="44"/>
      <c r="BI13" s="44"/>
      <c r="BJ13" s="44"/>
      <c r="BK13" s="44"/>
      <c r="BL13" s="44"/>
      <c r="BM13" s="44"/>
      <c r="BN13" s="44"/>
      <c r="BO13" s="44"/>
      <c r="BP13" s="45" t="s">
        <v>61</v>
      </c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4">
        <v>74.98</v>
      </c>
      <c r="CC13" s="44"/>
      <c r="CD13" s="44"/>
      <c r="CE13" s="44"/>
      <c r="CF13" s="44"/>
      <c r="CG13" s="44"/>
      <c r="CH13" s="44"/>
      <c r="CI13" s="44"/>
      <c r="CJ13" s="44"/>
      <c r="CK13" s="44">
        <v>897</v>
      </c>
      <c r="CL13" s="44"/>
      <c r="CM13" s="44"/>
      <c r="CN13" s="44"/>
      <c r="CO13" s="44"/>
      <c r="CP13" s="44"/>
      <c r="CQ13" s="44"/>
      <c r="CR13" s="44"/>
      <c r="CS13" s="44"/>
      <c r="CT13" s="44">
        <v>292</v>
      </c>
      <c r="CU13" s="44"/>
      <c r="CV13" s="44"/>
      <c r="CW13" s="44"/>
      <c r="CX13" s="44"/>
      <c r="CY13" s="44"/>
      <c r="CZ13" s="44"/>
      <c r="DA13" s="44"/>
      <c r="DB13" s="44"/>
      <c r="DC13" s="44">
        <v>6</v>
      </c>
      <c r="DD13" s="44"/>
      <c r="DE13" s="44"/>
      <c r="DF13" s="44"/>
      <c r="DG13" s="44"/>
      <c r="DH13" s="44"/>
      <c r="DI13" s="44"/>
      <c r="DJ13" s="44"/>
      <c r="DK13" s="44"/>
      <c r="DL13" s="44">
        <v>708.02</v>
      </c>
      <c r="DM13" s="44"/>
      <c r="DN13" s="44"/>
      <c r="DO13" s="44"/>
      <c r="DP13" s="44"/>
      <c r="DQ13" s="44"/>
      <c r="DR13" s="44"/>
      <c r="DS13" s="44"/>
      <c r="DT13" s="44"/>
      <c r="DU13" s="44"/>
      <c r="DV13" s="41">
        <v>1</v>
      </c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>
        <v>0</v>
      </c>
      <c r="EL13" s="41"/>
      <c r="EM13" s="41"/>
      <c r="EN13" s="41"/>
      <c r="EO13" s="41"/>
      <c r="EP13" s="41"/>
      <c r="EQ13" s="41"/>
      <c r="ER13" s="41"/>
      <c r="ES13" s="41"/>
      <c r="ET13" s="41">
        <v>13</v>
      </c>
      <c r="EU13" s="41"/>
      <c r="EV13" s="41"/>
      <c r="EW13" s="41"/>
      <c r="EX13" s="41"/>
      <c r="EY13" s="41"/>
      <c r="EZ13" s="41"/>
      <c r="FA13" s="41"/>
      <c r="FB13" s="41"/>
      <c r="FC13" s="41"/>
      <c r="FD13" s="41">
        <v>11</v>
      </c>
      <c r="FE13" s="41"/>
      <c r="FF13" s="41"/>
      <c r="FG13" s="41"/>
      <c r="FH13" s="41"/>
      <c r="FI13" s="41"/>
      <c r="FJ13" s="41"/>
      <c r="FK13" s="41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ht="15" customHeight="1" x14ac:dyDescent="0.2">
      <c r="A14" s="7"/>
      <c r="B14" s="49" t="s">
        <v>60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50"/>
      <c r="BF14" s="51">
        <f>SUM(CB14:FK14)</f>
        <v>89427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9" t="s">
        <v>61</v>
      </c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1">
        <v>5299</v>
      </c>
      <c r="CC14" s="51"/>
      <c r="CD14" s="51"/>
      <c r="CE14" s="51"/>
      <c r="CF14" s="51"/>
      <c r="CG14" s="51"/>
      <c r="CH14" s="51"/>
      <c r="CI14" s="51"/>
      <c r="CJ14" s="51"/>
      <c r="CK14" s="51">
        <v>36498</v>
      </c>
      <c r="CL14" s="51"/>
      <c r="CM14" s="51"/>
      <c r="CN14" s="51"/>
      <c r="CO14" s="51"/>
      <c r="CP14" s="51"/>
      <c r="CQ14" s="51"/>
      <c r="CR14" s="51"/>
      <c r="CS14" s="51"/>
      <c r="CT14" s="51">
        <v>12064</v>
      </c>
      <c r="CU14" s="51"/>
      <c r="CV14" s="51"/>
      <c r="CW14" s="51"/>
      <c r="CX14" s="51"/>
      <c r="CY14" s="51"/>
      <c r="CZ14" s="51"/>
      <c r="DA14" s="51"/>
      <c r="DB14" s="51"/>
      <c r="DC14" s="51">
        <v>2895</v>
      </c>
      <c r="DD14" s="51"/>
      <c r="DE14" s="51"/>
      <c r="DF14" s="51"/>
      <c r="DG14" s="51"/>
      <c r="DH14" s="51"/>
      <c r="DI14" s="51"/>
      <c r="DJ14" s="51"/>
      <c r="DK14" s="51"/>
      <c r="DL14" s="51">
        <v>31356</v>
      </c>
      <c r="DM14" s="51"/>
      <c r="DN14" s="51"/>
      <c r="DO14" s="51"/>
      <c r="DP14" s="51"/>
      <c r="DQ14" s="51"/>
      <c r="DR14" s="51"/>
      <c r="DS14" s="51"/>
      <c r="DT14" s="51"/>
      <c r="DU14" s="51"/>
      <c r="DV14" s="60">
        <v>26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>
        <v>0</v>
      </c>
      <c r="EL14" s="60"/>
      <c r="EM14" s="60"/>
      <c r="EN14" s="60"/>
      <c r="EO14" s="60"/>
      <c r="EP14" s="60"/>
      <c r="EQ14" s="60"/>
      <c r="ER14" s="60"/>
      <c r="ES14" s="60"/>
      <c r="ET14" s="60">
        <v>801</v>
      </c>
      <c r="EU14" s="60"/>
      <c r="EV14" s="60"/>
      <c r="EW14" s="60"/>
      <c r="EX14" s="60"/>
      <c r="EY14" s="60"/>
      <c r="EZ14" s="60"/>
      <c r="FA14" s="60"/>
      <c r="FB14" s="60"/>
      <c r="FC14" s="60"/>
      <c r="FD14" s="60">
        <v>488</v>
      </c>
      <c r="FE14" s="60"/>
      <c r="FF14" s="60"/>
      <c r="FG14" s="60"/>
      <c r="FH14" s="60"/>
      <c r="FI14" s="60"/>
      <c r="FJ14" s="60"/>
      <c r="FK14" s="60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</row>
    <row r="15" spans="1:215" ht="15" customHeight="1" x14ac:dyDescent="0.2">
      <c r="A15" s="6"/>
      <c r="B15" s="49" t="s">
        <v>64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50"/>
      <c r="BF15" s="44">
        <f>SUM(CB15:FK15)</f>
        <v>30614</v>
      </c>
      <c r="BG15" s="44"/>
      <c r="BH15" s="44"/>
      <c r="BI15" s="44"/>
      <c r="BJ15" s="44"/>
      <c r="BK15" s="44"/>
      <c r="BL15" s="44"/>
      <c r="BM15" s="44"/>
      <c r="BN15" s="44"/>
      <c r="BO15" s="44"/>
      <c r="BP15" s="45" t="s">
        <v>61</v>
      </c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4">
        <v>22330</v>
      </c>
      <c r="CC15" s="44"/>
      <c r="CD15" s="44"/>
      <c r="CE15" s="44"/>
      <c r="CF15" s="44"/>
      <c r="CG15" s="44"/>
      <c r="CH15" s="44"/>
      <c r="CI15" s="44"/>
      <c r="CJ15" s="44"/>
      <c r="CK15" s="44">
        <v>2294</v>
      </c>
      <c r="CL15" s="44"/>
      <c r="CM15" s="44"/>
      <c r="CN15" s="44"/>
      <c r="CO15" s="44"/>
      <c r="CP15" s="44"/>
      <c r="CQ15" s="44"/>
      <c r="CR15" s="44"/>
      <c r="CS15" s="44"/>
      <c r="CT15" s="44">
        <v>750</v>
      </c>
      <c r="CU15" s="44"/>
      <c r="CV15" s="44"/>
      <c r="CW15" s="44"/>
      <c r="CX15" s="44"/>
      <c r="CY15" s="44"/>
      <c r="CZ15" s="44"/>
      <c r="DA15" s="44"/>
      <c r="DB15" s="44"/>
      <c r="DC15" s="44">
        <v>28</v>
      </c>
      <c r="DD15" s="44"/>
      <c r="DE15" s="44"/>
      <c r="DF15" s="44"/>
      <c r="DG15" s="44"/>
      <c r="DH15" s="44"/>
      <c r="DI15" s="44"/>
      <c r="DJ15" s="44"/>
      <c r="DK15" s="44"/>
      <c r="DL15" s="44">
        <v>5145</v>
      </c>
      <c r="DM15" s="44"/>
      <c r="DN15" s="44"/>
      <c r="DO15" s="44"/>
      <c r="DP15" s="44"/>
      <c r="DQ15" s="44"/>
      <c r="DR15" s="44"/>
      <c r="DS15" s="44"/>
      <c r="DT15" s="44"/>
      <c r="DU15" s="44"/>
      <c r="DV15" s="57">
        <v>1</v>
      </c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7">
        <v>0</v>
      </c>
      <c r="EL15" s="58"/>
      <c r="EM15" s="58"/>
      <c r="EN15" s="58"/>
      <c r="EO15" s="58"/>
      <c r="EP15" s="58"/>
      <c r="EQ15" s="58"/>
      <c r="ER15" s="58"/>
      <c r="ES15" s="58"/>
      <c r="ET15" s="57">
        <v>34</v>
      </c>
      <c r="EU15" s="58"/>
      <c r="EV15" s="58"/>
      <c r="EW15" s="58"/>
      <c r="EX15" s="58"/>
      <c r="EY15" s="58"/>
      <c r="EZ15" s="58"/>
      <c r="FA15" s="58"/>
      <c r="FB15" s="58"/>
      <c r="FC15" s="58"/>
      <c r="FD15" s="57">
        <v>32</v>
      </c>
      <c r="FE15" s="58"/>
      <c r="FF15" s="58"/>
      <c r="FG15" s="58"/>
      <c r="FH15" s="58"/>
      <c r="FI15" s="58"/>
      <c r="FJ15" s="58"/>
      <c r="FK15" s="58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x14ac:dyDescent="0.2">
      <c r="EK16" s="15"/>
      <c r="EL16" s="15"/>
      <c r="EM16" s="15"/>
      <c r="EN16" s="15"/>
      <c r="EO16" s="15"/>
      <c r="EP16" s="15"/>
      <c r="EQ16" s="15"/>
      <c r="ER16" s="15"/>
      <c r="ES16" s="15"/>
      <c r="FD16" s="15"/>
      <c r="FE16" s="15"/>
      <c r="FF16" s="15"/>
      <c r="FG16" s="15"/>
      <c r="FH16" s="15"/>
      <c r="FI16" s="15"/>
      <c r="FJ16" s="15"/>
      <c r="FK16" s="15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7" spans="1:215" x14ac:dyDescent="0.2">
      <c r="FD17" s="15"/>
      <c r="FE17" s="15"/>
      <c r="FF17" s="15"/>
      <c r="FG17" s="15"/>
      <c r="FH17" s="15"/>
      <c r="FI17" s="15"/>
      <c r="FJ17" s="15"/>
      <c r="FK17" s="15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</row>
    <row r="18" spans="1:215" x14ac:dyDescent="0.2"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</row>
    <row r="19" spans="1:215" ht="15" customHeight="1" outlineLevel="1" x14ac:dyDescent="0.2">
      <c r="A19" s="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3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6">
        <f>CB7/$CB$30</f>
        <v>9.0466538781714859E-2</v>
      </c>
      <c r="CC19" s="46"/>
      <c r="CD19" s="46"/>
      <c r="CE19" s="46"/>
      <c r="CF19" s="46"/>
      <c r="CG19" s="46"/>
      <c r="CH19" s="46"/>
      <c r="CI19" s="46"/>
      <c r="CJ19" s="46"/>
      <c r="CK19" s="46">
        <f>CK7/$CK$30</f>
        <v>0.29985564033821405</v>
      </c>
      <c r="CL19" s="46"/>
      <c r="CM19" s="46"/>
      <c r="CN19" s="46"/>
      <c r="CO19" s="46"/>
      <c r="CP19" s="46"/>
      <c r="CQ19" s="46"/>
      <c r="CR19" s="46"/>
      <c r="CS19" s="46"/>
      <c r="CT19" s="46">
        <f>CT7/$CT$30</f>
        <v>0.29779928203527389</v>
      </c>
      <c r="CU19" s="46"/>
      <c r="CV19" s="46"/>
      <c r="CW19" s="46"/>
      <c r="CX19" s="46"/>
      <c r="CY19" s="46"/>
      <c r="CZ19" s="46"/>
      <c r="DA19" s="46"/>
      <c r="DB19" s="46"/>
      <c r="DC19" s="46">
        <f>DC7/$DC$30</f>
        <v>9.2370851864522745E-3</v>
      </c>
      <c r="DD19" s="46"/>
      <c r="DE19" s="46"/>
      <c r="DF19" s="46"/>
      <c r="DG19" s="46"/>
      <c r="DH19" s="46"/>
      <c r="DI19" s="46"/>
      <c r="DJ19" s="46"/>
      <c r="DK19" s="46"/>
      <c r="DL19" s="46">
        <f>DL7/$DL$30</f>
        <v>0.28208816196816527</v>
      </c>
      <c r="DM19" s="46"/>
      <c r="DN19" s="46"/>
      <c r="DO19" s="46"/>
      <c r="DP19" s="46"/>
      <c r="DQ19" s="46"/>
      <c r="DR19" s="46"/>
      <c r="DS19" s="46"/>
      <c r="DT19" s="46"/>
      <c r="DU19" s="46"/>
      <c r="DV19" s="47">
        <f>DV7/$DV$30</f>
        <v>0.29629629629629628</v>
      </c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8"/>
      <c r="EL19" s="48"/>
      <c r="EM19" s="48"/>
      <c r="EN19" s="48"/>
      <c r="EO19" s="48"/>
      <c r="EP19" s="48"/>
      <c r="EQ19" s="48"/>
      <c r="ER19" s="48"/>
      <c r="ES19" s="48"/>
      <c r="ET19" s="48">
        <f>ET7/$ET$30</f>
        <v>0.20479041916167665</v>
      </c>
      <c r="EU19" s="48"/>
      <c r="EV19" s="48"/>
      <c r="EW19" s="48"/>
      <c r="EX19" s="48"/>
      <c r="EY19" s="48"/>
      <c r="EZ19" s="48"/>
      <c r="FA19" s="48"/>
      <c r="FB19" s="48"/>
      <c r="FC19" s="48"/>
      <c r="FD19" s="48">
        <f>FD7/$FD$30</f>
        <v>0.29615384615384616</v>
      </c>
      <c r="FE19" s="48"/>
      <c r="FF19" s="48"/>
      <c r="FG19" s="48"/>
      <c r="FH19" s="48"/>
      <c r="FI19" s="48"/>
      <c r="FJ19" s="48"/>
      <c r="FK19" s="48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</row>
    <row r="20" spans="1:215" ht="15" customHeight="1" outlineLevel="1" x14ac:dyDescent="0.2">
      <c r="A20" s="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3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6">
        <f t="shared" ref="CB20:CB24" si="1">CB8/$CB$30</f>
        <v>1.6346230410076368E-2</v>
      </c>
      <c r="CC20" s="46"/>
      <c r="CD20" s="46"/>
      <c r="CE20" s="46"/>
      <c r="CF20" s="46"/>
      <c r="CG20" s="46"/>
      <c r="CH20" s="46"/>
      <c r="CI20" s="46"/>
      <c r="CJ20" s="46"/>
      <c r="CK20" s="46">
        <f t="shared" ref="CK20:CK27" si="2">CK8/$CK$30</f>
        <v>0.19344194679315324</v>
      </c>
      <c r="CL20" s="46"/>
      <c r="CM20" s="46"/>
      <c r="CN20" s="46"/>
      <c r="CO20" s="46"/>
      <c r="CP20" s="46"/>
      <c r="CQ20" s="46"/>
      <c r="CR20" s="46"/>
      <c r="CS20" s="46"/>
      <c r="CT20" s="46">
        <f t="shared" ref="CT20:CT27" si="3">CT8/$CT$30</f>
        <v>0.19026065241142501</v>
      </c>
      <c r="CU20" s="46"/>
      <c r="CV20" s="46"/>
      <c r="CW20" s="46"/>
      <c r="CX20" s="46"/>
      <c r="CY20" s="46"/>
      <c r="CZ20" s="46"/>
      <c r="DA20" s="46"/>
      <c r="DB20" s="46"/>
      <c r="DC20" s="46">
        <f t="shared" ref="DC20:DC27" si="4">DC8/$DC$30</f>
        <v>0.15018816284639069</v>
      </c>
      <c r="DD20" s="46"/>
      <c r="DE20" s="46"/>
      <c r="DF20" s="46"/>
      <c r="DG20" s="46"/>
      <c r="DH20" s="46"/>
      <c r="DI20" s="46"/>
      <c r="DJ20" s="46"/>
      <c r="DK20" s="46"/>
      <c r="DL20" s="46">
        <f t="shared" ref="DL20:DL27" si="5">DL8/$DL$30</f>
        <v>0.21340155064244812</v>
      </c>
      <c r="DM20" s="46"/>
      <c r="DN20" s="46"/>
      <c r="DO20" s="46"/>
      <c r="DP20" s="46"/>
      <c r="DQ20" s="46"/>
      <c r="DR20" s="46"/>
      <c r="DS20" s="46"/>
      <c r="DT20" s="46"/>
      <c r="DU20" s="46"/>
      <c r="DV20" s="47">
        <f t="shared" ref="DV20:DV25" si="6">DV8/BF8</f>
        <v>2.6448029621793179E-4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0"/>
      <c r="EL20" s="40"/>
      <c r="EM20" s="40"/>
      <c r="EN20" s="40"/>
      <c r="EO20" s="40"/>
      <c r="EP20" s="40"/>
      <c r="EQ20" s="40"/>
      <c r="ER20" s="40"/>
      <c r="ES20" s="40"/>
      <c r="ET20" s="48">
        <f t="shared" ref="ET20:ET27" si="7">ET8/$ET$30</f>
        <v>0.21317365269461078</v>
      </c>
      <c r="EU20" s="48"/>
      <c r="EV20" s="48"/>
      <c r="EW20" s="48"/>
      <c r="EX20" s="48"/>
      <c r="EY20" s="48"/>
      <c r="EZ20" s="48"/>
      <c r="FA20" s="48"/>
      <c r="FB20" s="48"/>
      <c r="FC20" s="48"/>
      <c r="FD20" s="48">
        <f t="shared" ref="FD20:FD27" si="8">FD8/$FD$30</f>
        <v>0.19230769230769232</v>
      </c>
      <c r="FE20" s="48"/>
      <c r="FF20" s="48"/>
      <c r="FG20" s="48"/>
      <c r="FH20" s="48"/>
      <c r="FI20" s="48"/>
      <c r="FJ20" s="48"/>
      <c r="FK20" s="48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</row>
    <row r="21" spans="1:215" ht="15" customHeight="1" outlineLevel="1" x14ac:dyDescent="0.2">
      <c r="A21" s="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3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6">
        <f t="shared" si="1"/>
        <v>8.6962973687067947E-3</v>
      </c>
      <c r="CC21" s="46"/>
      <c r="CD21" s="46"/>
      <c r="CE21" s="46"/>
      <c r="CF21" s="46"/>
      <c r="CG21" s="46"/>
      <c r="CH21" s="46"/>
      <c r="CI21" s="46"/>
      <c r="CJ21" s="46"/>
      <c r="CK21" s="46">
        <f t="shared" si="2"/>
        <v>4.1194060631057954E-2</v>
      </c>
      <c r="CL21" s="46"/>
      <c r="CM21" s="46"/>
      <c r="CN21" s="46"/>
      <c r="CO21" s="46"/>
      <c r="CP21" s="46"/>
      <c r="CQ21" s="46"/>
      <c r="CR21" s="46"/>
      <c r="CS21" s="46"/>
      <c r="CT21" s="46">
        <f t="shared" si="3"/>
        <v>4.0658654596535039E-2</v>
      </c>
      <c r="CU21" s="46"/>
      <c r="CV21" s="46"/>
      <c r="CW21" s="46"/>
      <c r="CX21" s="46"/>
      <c r="CY21" s="46"/>
      <c r="CZ21" s="46"/>
      <c r="DA21" s="46"/>
      <c r="DB21" s="46"/>
      <c r="DC21" s="46">
        <f t="shared" si="4"/>
        <v>4.1053711939787886E-2</v>
      </c>
      <c r="DD21" s="46"/>
      <c r="DE21" s="46"/>
      <c r="DF21" s="46"/>
      <c r="DG21" s="46"/>
      <c r="DH21" s="46"/>
      <c r="DI21" s="46"/>
      <c r="DJ21" s="46"/>
      <c r="DK21" s="46"/>
      <c r="DL21" s="46">
        <f t="shared" si="5"/>
        <v>3.5909427138982493E-2</v>
      </c>
      <c r="DM21" s="46"/>
      <c r="DN21" s="46"/>
      <c r="DO21" s="46"/>
      <c r="DP21" s="46"/>
      <c r="DQ21" s="46"/>
      <c r="DR21" s="46"/>
      <c r="DS21" s="46"/>
      <c r="DT21" s="46"/>
      <c r="DU21" s="46"/>
      <c r="DV21" s="47">
        <f t="shared" si="6"/>
        <v>2.6062027625749283E-4</v>
      </c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0"/>
      <c r="EL21" s="40"/>
      <c r="EM21" s="40"/>
      <c r="EN21" s="40"/>
      <c r="EO21" s="40"/>
      <c r="EP21" s="40"/>
      <c r="EQ21" s="40"/>
      <c r="ER21" s="40"/>
      <c r="ES21" s="40"/>
      <c r="ET21" s="48">
        <f t="shared" si="7"/>
        <v>2.874251497005988E-2</v>
      </c>
      <c r="EU21" s="48"/>
      <c r="EV21" s="48"/>
      <c r="EW21" s="48"/>
      <c r="EX21" s="48"/>
      <c r="EY21" s="48"/>
      <c r="EZ21" s="48"/>
      <c r="FA21" s="48"/>
      <c r="FB21" s="48"/>
      <c r="FC21" s="48"/>
      <c r="FD21" s="48">
        <f t="shared" si="8"/>
        <v>4.230769230769231E-2</v>
      </c>
      <c r="FE21" s="48"/>
      <c r="FF21" s="48"/>
      <c r="FG21" s="48"/>
      <c r="FH21" s="48"/>
      <c r="FI21" s="48"/>
      <c r="FJ21" s="48"/>
      <c r="FK21" s="48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</row>
    <row r="22" spans="1:215" ht="15" customHeight="1" outlineLevel="1" x14ac:dyDescent="0.2">
      <c r="A22" s="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3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>
        <f t="shared" si="1"/>
        <v>1.6538419776321981E-2</v>
      </c>
      <c r="CC22" s="46"/>
      <c r="CD22" s="46"/>
      <c r="CE22" s="46"/>
      <c r="CF22" s="46"/>
      <c r="CG22" s="46"/>
      <c r="CH22" s="46"/>
      <c r="CI22" s="46"/>
      <c r="CJ22" s="46"/>
      <c r="CK22" s="46">
        <f t="shared" si="2"/>
        <v>5.7537636626108474E-2</v>
      </c>
      <c r="CL22" s="46"/>
      <c r="CM22" s="46"/>
      <c r="CN22" s="46"/>
      <c r="CO22" s="46"/>
      <c r="CP22" s="46"/>
      <c r="CQ22" s="46"/>
      <c r="CR22" s="46"/>
      <c r="CS22" s="46"/>
      <c r="CT22" s="46">
        <f t="shared" si="3"/>
        <v>5.7359138442328705E-2</v>
      </c>
      <c r="CU22" s="46"/>
      <c r="CV22" s="46"/>
      <c r="CW22" s="46"/>
      <c r="CX22" s="46"/>
      <c r="CY22" s="46"/>
      <c r="CZ22" s="46"/>
      <c r="DA22" s="46"/>
      <c r="DB22" s="46"/>
      <c r="DC22" s="46">
        <f t="shared" si="4"/>
        <v>1.0263427984946972E-3</v>
      </c>
      <c r="DD22" s="46"/>
      <c r="DE22" s="46"/>
      <c r="DF22" s="46"/>
      <c r="DG22" s="46"/>
      <c r="DH22" s="46"/>
      <c r="DI22" s="46"/>
      <c r="DJ22" s="46"/>
      <c r="DK22" s="46"/>
      <c r="DL22" s="46">
        <f t="shared" si="5"/>
        <v>4.0082737459247703E-2</v>
      </c>
      <c r="DM22" s="46"/>
      <c r="DN22" s="46"/>
      <c r="DO22" s="46"/>
      <c r="DP22" s="46"/>
      <c r="DQ22" s="46"/>
      <c r="DR22" s="46"/>
      <c r="DS22" s="46"/>
      <c r="DT22" s="46"/>
      <c r="DU22" s="46"/>
      <c r="DV22" s="47">
        <f t="shared" si="6"/>
        <v>4.0338846308995562E-4</v>
      </c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0"/>
      <c r="EL22" s="40"/>
      <c r="EM22" s="40"/>
      <c r="EN22" s="40"/>
      <c r="EO22" s="40"/>
      <c r="EP22" s="40"/>
      <c r="EQ22" s="40"/>
      <c r="ER22" s="40"/>
      <c r="ES22" s="40"/>
      <c r="ET22" s="48">
        <f t="shared" si="7"/>
        <v>4.1916167664670656E-2</v>
      </c>
      <c r="EU22" s="48"/>
      <c r="EV22" s="48"/>
      <c r="EW22" s="48"/>
      <c r="EX22" s="48"/>
      <c r="EY22" s="48"/>
      <c r="EZ22" s="48"/>
      <c r="FA22" s="48"/>
      <c r="FB22" s="48"/>
      <c r="FC22" s="48"/>
      <c r="FD22" s="48">
        <f t="shared" si="8"/>
        <v>5.9615384615384619E-2</v>
      </c>
      <c r="FE22" s="48"/>
      <c r="FF22" s="48"/>
      <c r="FG22" s="48"/>
      <c r="FH22" s="48"/>
      <c r="FI22" s="48"/>
      <c r="FJ22" s="48"/>
      <c r="FK22" s="48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</row>
    <row r="23" spans="1:215" ht="15" customHeight="1" outlineLevel="1" x14ac:dyDescent="0.2">
      <c r="A23" s="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3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6">
        <f t="shared" si="1"/>
        <v>1.0013753664627747E-2</v>
      </c>
      <c r="CC23" s="46"/>
      <c r="CD23" s="46"/>
      <c r="CE23" s="46"/>
      <c r="CF23" s="46"/>
      <c r="CG23" s="46"/>
      <c r="CH23" s="46"/>
      <c r="CI23" s="46"/>
      <c r="CJ23" s="46"/>
      <c r="CK23" s="46">
        <f t="shared" si="2"/>
        <v>6.5709424623633744E-2</v>
      </c>
      <c r="CL23" s="46"/>
      <c r="CM23" s="46"/>
      <c r="CN23" s="46"/>
      <c r="CO23" s="46"/>
      <c r="CP23" s="46"/>
      <c r="CQ23" s="46"/>
      <c r="CR23" s="46"/>
      <c r="CS23" s="46"/>
      <c r="CT23" s="46">
        <f t="shared" si="3"/>
        <v>6.4382706414858742E-2</v>
      </c>
      <c r="CU23" s="46"/>
      <c r="CV23" s="46"/>
      <c r="CW23" s="46"/>
      <c r="CX23" s="46"/>
      <c r="CY23" s="46"/>
      <c r="CZ23" s="46"/>
      <c r="DA23" s="46"/>
      <c r="DB23" s="46"/>
      <c r="DC23" s="46">
        <f t="shared" si="4"/>
        <v>0.1111871365035922</v>
      </c>
      <c r="DD23" s="46"/>
      <c r="DE23" s="46"/>
      <c r="DF23" s="46"/>
      <c r="DG23" s="46"/>
      <c r="DH23" s="46"/>
      <c r="DI23" s="46"/>
      <c r="DJ23" s="46"/>
      <c r="DK23" s="46"/>
      <c r="DL23" s="46">
        <f t="shared" si="5"/>
        <v>7.7349387688008545E-2</v>
      </c>
      <c r="DM23" s="46"/>
      <c r="DN23" s="46"/>
      <c r="DO23" s="46"/>
      <c r="DP23" s="46"/>
      <c r="DQ23" s="46"/>
      <c r="DR23" s="46"/>
      <c r="DS23" s="46"/>
      <c r="DT23" s="46"/>
      <c r="DU23" s="46"/>
      <c r="DV23" s="47">
        <f t="shared" si="6"/>
        <v>1.4556040756914121E-4</v>
      </c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0"/>
      <c r="EL23" s="40"/>
      <c r="EM23" s="40"/>
      <c r="EN23" s="40"/>
      <c r="EO23" s="40"/>
      <c r="EP23" s="40"/>
      <c r="EQ23" s="40"/>
      <c r="ER23" s="40"/>
      <c r="ES23" s="40"/>
      <c r="ET23" s="48">
        <f t="shared" si="7"/>
        <v>4.431137724550898E-2</v>
      </c>
      <c r="EU23" s="48"/>
      <c r="EV23" s="48"/>
      <c r="EW23" s="48"/>
      <c r="EX23" s="48"/>
      <c r="EY23" s="48"/>
      <c r="EZ23" s="48"/>
      <c r="FA23" s="48"/>
      <c r="FB23" s="48"/>
      <c r="FC23" s="48"/>
      <c r="FD23" s="48">
        <f t="shared" si="8"/>
        <v>6.3461538461538458E-2</v>
      </c>
      <c r="FE23" s="48"/>
      <c r="FF23" s="48"/>
      <c r="FG23" s="48"/>
      <c r="FH23" s="48"/>
      <c r="FI23" s="48"/>
      <c r="FJ23" s="48"/>
      <c r="FK23" s="48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</row>
    <row r="24" spans="1:215" ht="15" customHeight="1" outlineLevel="1" x14ac:dyDescent="0.2">
      <c r="A24" s="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3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6">
        <f t="shared" si="1"/>
        <v>7.232617901480329E-3</v>
      </c>
      <c r="CC24" s="46"/>
      <c r="CD24" s="46"/>
      <c r="CE24" s="46"/>
      <c r="CF24" s="46"/>
      <c r="CG24" s="46"/>
      <c r="CH24" s="46"/>
      <c r="CI24" s="46"/>
      <c r="CJ24" s="46"/>
      <c r="CK24" s="46">
        <f t="shared" si="2"/>
        <v>2.4489585481542585E-2</v>
      </c>
      <c r="CL24" s="46"/>
      <c r="CM24" s="46"/>
      <c r="CN24" s="46"/>
      <c r="CO24" s="46"/>
      <c r="CP24" s="46"/>
      <c r="CQ24" s="46"/>
      <c r="CR24" s="46"/>
      <c r="CS24" s="46"/>
      <c r="CT24" s="46">
        <f t="shared" si="3"/>
        <v>2.4192289683159045E-2</v>
      </c>
      <c r="CU24" s="46"/>
      <c r="CV24" s="46"/>
      <c r="CW24" s="46"/>
      <c r="CX24" s="46"/>
      <c r="CY24" s="46"/>
      <c r="CZ24" s="46"/>
      <c r="DA24" s="46"/>
      <c r="DB24" s="46"/>
      <c r="DC24" s="46">
        <f t="shared" si="4"/>
        <v>0.62264796442011627</v>
      </c>
      <c r="DD24" s="46"/>
      <c r="DE24" s="46"/>
      <c r="DF24" s="46"/>
      <c r="DG24" s="46"/>
      <c r="DH24" s="46"/>
      <c r="DI24" s="46"/>
      <c r="DJ24" s="46"/>
      <c r="DK24" s="46"/>
      <c r="DL24" s="46">
        <f t="shared" si="5"/>
        <v>2.0853401276677352E-2</v>
      </c>
      <c r="DM24" s="46"/>
      <c r="DN24" s="46"/>
      <c r="DO24" s="46"/>
      <c r="DP24" s="46"/>
      <c r="DQ24" s="46"/>
      <c r="DR24" s="46"/>
      <c r="DS24" s="46"/>
      <c r="DT24" s="46"/>
      <c r="DU24" s="46"/>
      <c r="DV24" s="47">
        <f t="shared" si="6"/>
        <v>2.3490721165139771E-4</v>
      </c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0"/>
      <c r="EL24" s="40"/>
      <c r="EM24" s="40"/>
      <c r="EN24" s="40"/>
      <c r="EO24" s="40"/>
      <c r="EP24" s="40"/>
      <c r="EQ24" s="40"/>
      <c r="ER24" s="40"/>
      <c r="ES24" s="40"/>
      <c r="ET24" s="48">
        <f t="shared" si="7"/>
        <v>0.24311377245508983</v>
      </c>
      <c r="EU24" s="48"/>
      <c r="EV24" s="48"/>
      <c r="EW24" s="48"/>
      <c r="EX24" s="48"/>
      <c r="EY24" s="48"/>
      <c r="EZ24" s="48"/>
      <c r="FA24" s="48"/>
      <c r="FB24" s="48"/>
      <c r="FC24" s="48"/>
      <c r="FD24" s="48">
        <f t="shared" si="8"/>
        <v>2.3076923076923078E-2</v>
      </c>
      <c r="FE24" s="48"/>
      <c r="FF24" s="48"/>
      <c r="FG24" s="48"/>
      <c r="FH24" s="48"/>
      <c r="FI24" s="48"/>
      <c r="FJ24" s="48"/>
      <c r="FK24" s="48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</row>
    <row r="25" spans="1:215" ht="15" customHeight="1" outlineLevel="1" x14ac:dyDescent="0.2">
      <c r="A25" s="8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3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6">
        <f>CB13/$CB$30</f>
        <v>2.7138151941800285E-3</v>
      </c>
      <c r="CC25" s="46"/>
      <c r="CD25" s="46"/>
      <c r="CE25" s="46"/>
      <c r="CF25" s="46"/>
      <c r="CG25" s="46"/>
      <c r="CH25" s="46"/>
      <c r="CI25" s="46"/>
      <c r="CJ25" s="46"/>
      <c r="CK25" s="46">
        <f t="shared" si="2"/>
        <v>2.3123324396782843E-2</v>
      </c>
      <c r="CL25" s="46"/>
      <c r="CM25" s="46"/>
      <c r="CN25" s="46"/>
      <c r="CO25" s="46"/>
      <c r="CP25" s="46"/>
      <c r="CQ25" s="46"/>
      <c r="CR25" s="46"/>
      <c r="CS25" s="46"/>
      <c r="CT25" s="46">
        <f t="shared" si="3"/>
        <v>2.2787576088653037E-2</v>
      </c>
      <c r="CU25" s="46"/>
      <c r="CV25" s="46"/>
      <c r="CW25" s="46"/>
      <c r="CX25" s="46"/>
      <c r="CY25" s="46"/>
      <c r="CZ25" s="46"/>
      <c r="DA25" s="46"/>
      <c r="DB25" s="46"/>
      <c r="DC25" s="46">
        <f t="shared" si="4"/>
        <v>2.0526855969893944E-3</v>
      </c>
      <c r="DD25" s="46"/>
      <c r="DE25" s="46"/>
      <c r="DF25" s="46"/>
      <c r="DG25" s="46"/>
      <c r="DH25" s="46"/>
      <c r="DI25" s="46"/>
      <c r="DJ25" s="46"/>
      <c r="DK25" s="46"/>
      <c r="DL25" s="46">
        <f t="shared" si="5"/>
        <v>1.9397276786937343E-2</v>
      </c>
      <c r="DM25" s="46"/>
      <c r="DN25" s="46"/>
      <c r="DO25" s="46"/>
      <c r="DP25" s="46"/>
      <c r="DQ25" s="46"/>
      <c r="DR25" s="46"/>
      <c r="DS25" s="46"/>
      <c r="DT25" s="46"/>
      <c r="DU25" s="46"/>
      <c r="DV25" s="47">
        <f t="shared" si="6"/>
        <v>4.992511233150275E-4</v>
      </c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0"/>
      <c r="EL25" s="40"/>
      <c r="EM25" s="40"/>
      <c r="EN25" s="40"/>
      <c r="EO25" s="40"/>
      <c r="EP25" s="40"/>
      <c r="EQ25" s="40"/>
      <c r="ER25" s="40"/>
      <c r="ES25" s="40"/>
      <c r="ET25" s="48">
        <f t="shared" si="7"/>
        <v>1.5568862275449102E-2</v>
      </c>
      <c r="EU25" s="48"/>
      <c r="EV25" s="48"/>
      <c r="EW25" s="48"/>
      <c r="EX25" s="48"/>
      <c r="EY25" s="48"/>
      <c r="EZ25" s="48"/>
      <c r="FA25" s="48"/>
      <c r="FB25" s="48"/>
      <c r="FC25" s="48"/>
      <c r="FD25" s="48">
        <f t="shared" si="8"/>
        <v>2.1153846153846155E-2</v>
      </c>
      <c r="FE25" s="48"/>
      <c r="FF25" s="48"/>
      <c r="FG25" s="48"/>
      <c r="FH25" s="48"/>
      <c r="FI25" s="48"/>
      <c r="FJ25" s="48"/>
      <c r="FK25" s="48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</row>
    <row r="26" spans="1:215" ht="15" customHeight="1" outlineLevel="1" x14ac:dyDescent="0.2">
      <c r="A26" s="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3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6">
        <f>CB14/$CB$30</f>
        <v>0.19179123384849253</v>
      </c>
      <c r="CC26" s="46"/>
      <c r="CD26" s="46"/>
      <c r="CE26" s="46"/>
      <c r="CF26" s="46"/>
      <c r="CG26" s="46"/>
      <c r="CH26" s="46"/>
      <c r="CI26" s="46"/>
      <c r="CJ26" s="46"/>
      <c r="CK26" s="46">
        <f>CK14/$CK$30</f>
        <v>0.94086409568983298</v>
      </c>
      <c r="CL26" s="46"/>
      <c r="CM26" s="46"/>
      <c r="CN26" s="46"/>
      <c r="CO26" s="46"/>
      <c r="CP26" s="46"/>
      <c r="CQ26" s="46"/>
      <c r="CR26" s="46"/>
      <c r="CS26" s="46"/>
      <c r="CT26" s="46">
        <f>CT14/$CT$30</f>
        <v>0.941470266895583</v>
      </c>
      <c r="CU26" s="46"/>
      <c r="CV26" s="46"/>
      <c r="CW26" s="46"/>
      <c r="CX26" s="46"/>
      <c r="CY26" s="46"/>
      <c r="CZ26" s="46"/>
      <c r="DA26" s="46"/>
      <c r="DB26" s="46"/>
      <c r="DC26" s="46">
        <f>DC14/$DC$30</f>
        <v>0.9904208005473828</v>
      </c>
      <c r="DD26" s="46"/>
      <c r="DE26" s="46"/>
      <c r="DF26" s="46"/>
      <c r="DG26" s="46"/>
      <c r="DH26" s="46"/>
      <c r="DI26" s="46"/>
      <c r="DJ26" s="46"/>
      <c r="DK26" s="46"/>
      <c r="DL26" s="46">
        <f>DL14/$DL$30</f>
        <v>0.85904495767239253</v>
      </c>
      <c r="DM26" s="46"/>
      <c r="DN26" s="46"/>
      <c r="DO26" s="46"/>
      <c r="DP26" s="46"/>
      <c r="DQ26" s="46"/>
      <c r="DR26" s="46"/>
      <c r="DS26" s="46"/>
      <c r="DT26" s="46"/>
      <c r="DU26" s="46"/>
      <c r="DV26" s="47">
        <f>DV14/BF14</f>
        <v>2.9073993312981537E-4</v>
      </c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0"/>
      <c r="EL26" s="40"/>
      <c r="EM26" s="40"/>
      <c r="EN26" s="40"/>
      <c r="EO26" s="40"/>
      <c r="EP26" s="40"/>
      <c r="EQ26" s="40"/>
      <c r="ER26" s="40"/>
      <c r="ES26" s="40"/>
      <c r="ET26" s="48">
        <f>ET14/$ET$30</f>
        <v>0.95928143712574854</v>
      </c>
      <c r="EU26" s="48"/>
      <c r="EV26" s="48"/>
      <c r="EW26" s="48"/>
      <c r="EX26" s="48"/>
      <c r="EY26" s="48"/>
      <c r="EZ26" s="48"/>
      <c r="FA26" s="48"/>
      <c r="FB26" s="48"/>
      <c r="FC26" s="48"/>
      <c r="FD26" s="48">
        <f>FD14/$FD$30</f>
        <v>0.93846153846153846</v>
      </c>
      <c r="FE26" s="48"/>
      <c r="FF26" s="48"/>
      <c r="FG26" s="48"/>
      <c r="FH26" s="48"/>
      <c r="FI26" s="48"/>
      <c r="FJ26" s="48"/>
      <c r="FK26" s="48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</row>
    <row r="27" spans="1:215" ht="15" customHeight="1" outlineLevel="1" x14ac:dyDescent="0.2">
      <c r="A27" s="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3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>
        <f>CB15/$CB$30</f>
        <v>0.8082087661515075</v>
      </c>
      <c r="CC27" s="46"/>
      <c r="CD27" s="46"/>
      <c r="CE27" s="46"/>
      <c r="CF27" s="46"/>
      <c r="CG27" s="46"/>
      <c r="CH27" s="46"/>
      <c r="CI27" s="46"/>
      <c r="CJ27" s="46"/>
      <c r="CK27" s="46">
        <f t="shared" si="2"/>
        <v>5.9135904310167048E-2</v>
      </c>
      <c r="CL27" s="46"/>
      <c r="CM27" s="46"/>
      <c r="CN27" s="46"/>
      <c r="CO27" s="46"/>
      <c r="CP27" s="46"/>
      <c r="CQ27" s="46"/>
      <c r="CR27" s="46"/>
      <c r="CS27" s="46"/>
      <c r="CT27" s="46">
        <f t="shared" si="3"/>
        <v>5.8529733104417045E-2</v>
      </c>
      <c r="CU27" s="46"/>
      <c r="CV27" s="46"/>
      <c r="CW27" s="46"/>
      <c r="CX27" s="46"/>
      <c r="CY27" s="46"/>
      <c r="CZ27" s="46"/>
      <c r="DA27" s="46"/>
      <c r="DB27" s="46"/>
      <c r="DC27" s="46">
        <f t="shared" si="4"/>
        <v>9.5791994526171747E-3</v>
      </c>
      <c r="DD27" s="46"/>
      <c r="DE27" s="46"/>
      <c r="DF27" s="46"/>
      <c r="DG27" s="46"/>
      <c r="DH27" s="46"/>
      <c r="DI27" s="46"/>
      <c r="DJ27" s="46"/>
      <c r="DK27" s="46"/>
      <c r="DL27" s="46">
        <f t="shared" si="5"/>
        <v>0.14095504232760747</v>
      </c>
      <c r="DM27" s="46"/>
      <c r="DN27" s="46"/>
      <c r="DO27" s="46"/>
      <c r="DP27" s="46"/>
      <c r="DQ27" s="46"/>
      <c r="DR27" s="46"/>
      <c r="DS27" s="46"/>
      <c r="DT27" s="46"/>
      <c r="DU27" s="46"/>
      <c r="DV27" s="47">
        <f t="shared" ref="DV27" si="9">DV15/BF15</f>
        <v>3.2664793885150582E-5</v>
      </c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0"/>
      <c r="EL27" s="40"/>
      <c r="EM27" s="40"/>
      <c r="EN27" s="40"/>
      <c r="EO27" s="40"/>
      <c r="EP27" s="40"/>
      <c r="EQ27" s="40"/>
      <c r="ER27" s="40"/>
      <c r="ES27" s="40"/>
      <c r="ET27" s="48">
        <f t="shared" si="7"/>
        <v>4.0718562874251497E-2</v>
      </c>
      <c r="EU27" s="48"/>
      <c r="EV27" s="48"/>
      <c r="EW27" s="48"/>
      <c r="EX27" s="48"/>
      <c r="EY27" s="48"/>
      <c r="EZ27" s="48"/>
      <c r="FA27" s="48"/>
      <c r="FB27" s="48"/>
      <c r="FC27" s="48"/>
      <c r="FD27" s="48">
        <f t="shared" si="8"/>
        <v>6.1538461538461542E-2</v>
      </c>
      <c r="FE27" s="48"/>
      <c r="FF27" s="48"/>
      <c r="FG27" s="48"/>
      <c r="FH27" s="48"/>
      <c r="FI27" s="48"/>
      <c r="FJ27" s="48"/>
      <c r="FK27" s="48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</row>
    <row r="28" spans="1:215" outlineLevel="1" x14ac:dyDescent="0.2">
      <c r="EK28" s="19"/>
      <c r="EL28" s="19"/>
      <c r="EM28" s="19"/>
      <c r="EN28" s="19"/>
      <c r="EO28" s="19"/>
      <c r="EP28" s="19"/>
      <c r="EQ28" s="19"/>
      <c r="ER28" s="19"/>
      <c r="ES28" s="19"/>
    </row>
    <row r="29" spans="1:215" outlineLevel="1" x14ac:dyDescent="0.2">
      <c r="EK29" s="19"/>
      <c r="EL29" s="19"/>
      <c r="EM29" s="19"/>
      <c r="EN29" s="19"/>
      <c r="EO29" s="19"/>
      <c r="EP29" s="19"/>
      <c r="EQ29" s="19"/>
      <c r="ER29" s="19"/>
      <c r="ES29" s="19"/>
    </row>
    <row r="30" spans="1:215" ht="15" customHeight="1" outlineLevel="1" x14ac:dyDescent="0.2">
      <c r="A30" s="8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3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4">
        <f>CB14+CB15</f>
        <v>27629</v>
      </c>
      <c r="CC30" s="44"/>
      <c r="CD30" s="44"/>
      <c r="CE30" s="44"/>
      <c r="CF30" s="44"/>
      <c r="CG30" s="44"/>
      <c r="CH30" s="44"/>
      <c r="CI30" s="44"/>
      <c r="CJ30" s="44"/>
      <c r="CK30" s="44">
        <f>CK14+CK15</f>
        <v>38792</v>
      </c>
      <c r="CL30" s="44"/>
      <c r="CM30" s="44"/>
      <c r="CN30" s="44"/>
      <c r="CO30" s="44"/>
      <c r="CP30" s="44"/>
      <c r="CQ30" s="44"/>
      <c r="CR30" s="44"/>
      <c r="CS30" s="44"/>
      <c r="CT30" s="44">
        <f>CT14+CT15</f>
        <v>12814</v>
      </c>
      <c r="CU30" s="44"/>
      <c r="CV30" s="44"/>
      <c r="CW30" s="44"/>
      <c r="CX30" s="44"/>
      <c r="CY30" s="44"/>
      <c r="CZ30" s="44"/>
      <c r="DA30" s="44"/>
      <c r="DB30" s="44"/>
      <c r="DC30" s="44">
        <f>DC14+DC15</f>
        <v>2923</v>
      </c>
      <c r="DD30" s="44"/>
      <c r="DE30" s="44"/>
      <c r="DF30" s="44"/>
      <c r="DG30" s="44"/>
      <c r="DH30" s="44"/>
      <c r="DI30" s="44"/>
      <c r="DJ30" s="44"/>
      <c r="DK30" s="44"/>
      <c r="DL30" s="44">
        <f>DL14+DL15</f>
        <v>36501</v>
      </c>
      <c r="DM30" s="44"/>
      <c r="DN30" s="44"/>
      <c r="DO30" s="44"/>
      <c r="DP30" s="44"/>
      <c r="DQ30" s="44"/>
      <c r="DR30" s="44"/>
      <c r="DS30" s="44"/>
      <c r="DT30" s="44"/>
      <c r="DU30" s="44"/>
      <c r="DV30" s="41">
        <f>DV14+DV15</f>
        <v>27</v>
      </c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0"/>
      <c r="EL30" s="40"/>
      <c r="EM30" s="40"/>
      <c r="EN30" s="40"/>
      <c r="EO30" s="40"/>
      <c r="EP30" s="40"/>
      <c r="EQ30" s="40"/>
      <c r="ER30" s="40"/>
      <c r="ES30" s="40"/>
      <c r="ET30" s="41">
        <f>ET14+ET15</f>
        <v>835</v>
      </c>
      <c r="EU30" s="41"/>
      <c r="EV30" s="41"/>
      <c r="EW30" s="41"/>
      <c r="EX30" s="41"/>
      <c r="EY30" s="41"/>
      <c r="EZ30" s="41"/>
      <c r="FA30" s="41"/>
      <c r="FB30" s="41"/>
      <c r="FC30" s="41"/>
      <c r="FD30" s="41">
        <f>FD14+FD15</f>
        <v>520</v>
      </c>
      <c r="FE30" s="41"/>
      <c r="FF30" s="41"/>
      <c r="FG30" s="41"/>
      <c r="FH30" s="41"/>
      <c r="FI30" s="41"/>
      <c r="FJ30" s="41"/>
      <c r="FK30" s="41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</row>
    <row r="31" spans="1:215" x14ac:dyDescent="0.2">
      <c r="EK31" s="19"/>
      <c r="EL31" s="19"/>
      <c r="EM31" s="19"/>
      <c r="EN31" s="19"/>
      <c r="EO31" s="19"/>
      <c r="EP31" s="19"/>
      <c r="EQ31" s="19"/>
      <c r="ER31" s="19"/>
      <c r="ES31" s="19"/>
    </row>
    <row r="32" spans="1:215" x14ac:dyDescent="0.2">
      <c r="EK32" s="19"/>
      <c r="EL32" s="19"/>
      <c r="EM32" s="19"/>
      <c r="EN32" s="19"/>
      <c r="EO32" s="19"/>
      <c r="EP32" s="19"/>
      <c r="EQ32" s="19"/>
      <c r="ER32" s="19"/>
      <c r="ES32" s="19"/>
    </row>
    <row r="33" spans="141:149" x14ac:dyDescent="0.2">
      <c r="EK33" s="19"/>
      <c r="EL33" s="19"/>
      <c r="EM33" s="19"/>
      <c r="EN33" s="19"/>
      <c r="EO33" s="19"/>
      <c r="EP33" s="19"/>
      <c r="EQ33" s="19"/>
      <c r="ER33" s="19"/>
      <c r="ES33" s="19"/>
    </row>
    <row r="34" spans="141:149" x14ac:dyDescent="0.2">
      <c r="EK34" s="19"/>
      <c r="EL34" s="19"/>
      <c r="EM34" s="19"/>
      <c r="EN34" s="19"/>
      <c r="EO34" s="19"/>
      <c r="EP34" s="19"/>
      <c r="EQ34" s="19"/>
      <c r="ER34" s="19"/>
      <c r="ES34" s="19"/>
    </row>
    <row r="35" spans="141:149" x14ac:dyDescent="0.2">
      <c r="EK35" s="19"/>
      <c r="EL35" s="19"/>
      <c r="EM35" s="19"/>
      <c r="EN35" s="19"/>
      <c r="EO35" s="19"/>
      <c r="EP35" s="19"/>
      <c r="EQ35" s="19"/>
      <c r="ER35" s="19"/>
      <c r="ES35" s="19"/>
    </row>
    <row r="36" spans="141:149" x14ac:dyDescent="0.2">
      <c r="EK36" s="19"/>
      <c r="EL36" s="19"/>
      <c r="EM36" s="19"/>
      <c r="EN36" s="19"/>
      <c r="EO36" s="19"/>
      <c r="EP36" s="19"/>
      <c r="EQ36" s="19"/>
      <c r="ER36" s="19"/>
      <c r="ES36" s="19"/>
    </row>
    <row r="37" spans="141:149" x14ac:dyDescent="0.2">
      <c r="EK37" s="19"/>
      <c r="EL37" s="19"/>
      <c r="EM37" s="19"/>
      <c r="EN37" s="19"/>
      <c r="EO37" s="19"/>
      <c r="EP37" s="19"/>
      <c r="EQ37" s="19"/>
      <c r="ER37" s="19"/>
      <c r="ES37" s="19"/>
    </row>
  </sheetData>
  <mergeCells count="265">
    <mergeCell ref="FD27:FK27"/>
    <mergeCell ref="CK27:CS27"/>
    <mergeCell ref="CT27:DB27"/>
    <mergeCell ref="DC27:DK27"/>
    <mergeCell ref="DL27:DU27"/>
    <mergeCell ref="B27:BE27"/>
    <mergeCell ref="BF27:BO27"/>
    <mergeCell ref="BP27:CA27"/>
    <mergeCell ref="CB27:CJ27"/>
    <mergeCell ref="B25:BE25"/>
    <mergeCell ref="BF25:BO25"/>
    <mergeCell ref="BP25:CA25"/>
    <mergeCell ref="CB25:CJ25"/>
    <mergeCell ref="DV27:EJ27"/>
    <mergeCell ref="EK27:ES27"/>
    <mergeCell ref="ET24:FC24"/>
    <mergeCell ref="B24:BE24"/>
    <mergeCell ref="BF24:BO24"/>
    <mergeCell ref="BP24:CA24"/>
    <mergeCell ref="CB24:CJ24"/>
    <mergeCell ref="ET27:FC27"/>
    <mergeCell ref="FD24:FK24"/>
    <mergeCell ref="CK24:CS24"/>
    <mergeCell ref="CT24:DB24"/>
    <mergeCell ref="DC24:DK24"/>
    <mergeCell ref="DL24:DU24"/>
    <mergeCell ref="ET25:FC25"/>
    <mergeCell ref="FD25:FK25"/>
    <mergeCell ref="CK25:CS25"/>
    <mergeCell ref="CT25:DB25"/>
    <mergeCell ref="DC25:DK25"/>
    <mergeCell ref="DL25:DU25"/>
    <mergeCell ref="DV25:EJ25"/>
    <mergeCell ref="EK25:ES25"/>
    <mergeCell ref="B23:BE23"/>
    <mergeCell ref="BF23:BO23"/>
    <mergeCell ref="BP23:CA23"/>
    <mergeCell ref="CB23:CJ23"/>
    <mergeCell ref="DV24:EJ24"/>
    <mergeCell ref="EK24:ES24"/>
    <mergeCell ref="ET22:FC22"/>
    <mergeCell ref="B22:BE22"/>
    <mergeCell ref="BF22:BO22"/>
    <mergeCell ref="BP22:CA22"/>
    <mergeCell ref="CB22:CJ22"/>
    <mergeCell ref="FD22:FK22"/>
    <mergeCell ref="CK22:CS22"/>
    <mergeCell ref="CT22:DB22"/>
    <mergeCell ref="DC22:DK22"/>
    <mergeCell ref="DL22:DU22"/>
    <mergeCell ref="ET23:FC23"/>
    <mergeCell ref="FD23:FK23"/>
    <mergeCell ref="CK23:CS23"/>
    <mergeCell ref="CT23:DB23"/>
    <mergeCell ref="DC23:DK23"/>
    <mergeCell ref="DL23:DU23"/>
    <mergeCell ref="DV23:EJ23"/>
    <mergeCell ref="EK23:ES23"/>
    <mergeCell ref="B21:BE21"/>
    <mergeCell ref="BF21:BO21"/>
    <mergeCell ref="BP21:CA21"/>
    <mergeCell ref="CB21:CJ21"/>
    <mergeCell ref="DV22:EJ22"/>
    <mergeCell ref="EK22:ES22"/>
    <mergeCell ref="ET20:FC20"/>
    <mergeCell ref="B20:BE20"/>
    <mergeCell ref="BF20:BO20"/>
    <mergeCell ref="BP20:CA20"/>
    <mergeCell ref="CB20:CJ20"/>
    <mergeCell ref="FD20:FK20"/>
    <mergeCell ref="CK20:CS20"/>
    <mergeCell ref="CT20:DB20"/>
    <mergeCell ref="DC20:DK20"/>
    <mergeCell ref="DL20:DU20"/>
    <mergeCell ref="ET21:FC21"/>
    <mergeCell ref="FD21:FK21"/>
    <mergeCell ref="CK21:CS21"/>
    <mergeCell ref="CT21:DB21"/>
    <mergeCell ref="DC21:DK21"/>
    <mergeCell ref="DL21:DU21"/>
    <mergeCell ref="DV21:EJ21"/>
    <mergeCell ref="EK21:ES21"/>
    <mergeCell ref="DV19:EJ19"/>
    <mergeCell ref="EK19:ES19"/>
    <mergeCell ref="B19:BE19"/>
    <mergeCell ref="BF19:BO19"/>
    <mergeCell ref="BP19:CA19"/>
    <mergeCell ref="CB19:CJ19"/>
    <mergeCell ref="DV20:EJ20"/>
    <mergeCell ref="EK20:ES20"/>
    <mergeCell ref="BP8:CA8"/>
    <mergeCell ref="CB8:CJ8"/>
    <mergeCell ref="EK8:ES8"/>
    <mergeCell ref="B12:BE12"/>
    <mergeCell ref="B13:BE13"/>
    <mergeCell ref="BF11:BO11"/>
    <mergeCell ref="BF13:BO13"/>
    <mergeCell ref="BF12:BO12"/>
    <mergeCell ref="BP12:CA12"/>
    <mergeCell ref="BP13:CA13"/>
    <mergeCell ref="BP11:CA11"/>
    <mergeCell ref="CB13:CJ13"/>
    <mergeCell ref="CB10:CJ10"/>
    <mergeCell ref="CK10:CS10"/>
    <mergeCell ref="CB12:CJ12"/>
    <mergeCell ref="CB11:CJ11"/>
    <mergeCell ref="ET19:FC19"/>
    <mergeCell ref="FD19:FK19"/>
    <mergeCell ref="CK19:CS19"/>
    <mergeCell ref="CT19:DB19"/>
    <mergeCell ref="DC19:DK19"/>
    <mergeCell ref="DL19:DU19"/>
    <mergeCell ref="FD11:FK11"/>
    <mergeCell ref="DV12:EJ12"/>
    <mergeCell ref="EK12:ES12"/>
    <mergeCell ref="ET12:FC12"/>
    <mergeCell ref="FD12:FK12"/>
    <mergeCell ref="CK13:CS13"/>
    <mergeCell ref="CK12:CS12"/>
    <mergeCell ref="CK11:CS11"/>
    <mergeCell ref="CT12:DB12"/>
    <mergeCell ref="DC12:DK12"/>
    <mergeCell ref="DL12:DU12"/>
    <mergeCell ref="CT11:DB11"/>
    <mergeCell ref="DC11:DK11"/>
    <mergeCell ref="EK11:ES11"/>
    <mergeCell ref="ET11:FC11"/>
    <mergeCell ref="CT13:DB13"/>
    <mergeCell ref="ET14:FC14"/>
    <mergeCell ref="ET13:FC13"/>
    <mergeCell ref="FD9:FK9"/>
    <mergeCell ref="FD10:FK10"/>
    <mergeCell ref="FD8:FK8"/>
    <mergeCell ref="CK8:CS8"/>
    <mergeCell ref="CT8:DB8"/>
    <mergeCell ref="DC8:DK8"/>
    <mergeCell ref="DL8:DU8"/>
    <mergeCell ref="FD4:FK4"/>
    <mergeCell ref="CT5:DB5"/>
    <mergeCell ref="DC5:DK5"/>
    <mergeCell ref="DL5:DU5"/>
    <mergeCell ref="DV5:EJ5"/>
    <mergeCell ref="EK5:ES5"/>
    <mergeCell ref="ET5:FC5"/>
    <mergeCell ref="ET8:FC8"/>
    <mergeCell ref="DC10:DK10"/>
    <mergeCell ref="FD5:FK5"/>
    <mergeCell ref="ET6:FC6"/>
    <mergeCell ref="FD6:FK6"/>
    <mergeCell ref="DV7:EJ7"/>
    <mergeCell ref="EK7:ES7"/>
    <mergeCell ref="ET7:FC7"/>
    <mergeCell ref="FD7:FK7"/>
    <mergeCell ref="DV9:EJ9"/>
    <mergeCell ref="DC7:DK7"/>
    <mergeCell ref="DL7:DU7"/>
    <mergeCell ref="DV8:EJ8"/>
    <mergeCell ref="DC9:DK9"/>
    <mergeCell ref="DL9:DU9"/>
    <mergeCell ref="EK4:ES4"/>
    <mergeCell ref="DC6:DK6"/>
    <mergeCell ref="DL6:DU6"/>
    <mergeCell ref="DV6:EJ6"/>
    <mergeCell ref="EK6:ES6"/>
    <mergeCell ref="DV4:EJ4"/>
    <mergeCell ref="BP7:CA7"/>
    <mergeCell ref="CB7:CJ7"/>
    <mergeCell ref="ET4:FC4"/>
    <mergeCell ref="BF3:BO4"/>
    <mergeCell ref="BF7:BO7"/>
    <mergeCell ref="BF9:BO9"/>
    <mergeCell ref="B10:BE10"/>
    <mergeCell ref="BF5:BO5"/>
    <mergeCell ref="BF6:BO6"/>
    <mergeCell ref="A3:BE5"/>
    <mergeCell ref="B7:BE7"/>
    <mergeCell ref="B9:BE9"/>
    <mergeCell ref="B6:BE6"/>
    <mergeCell ref="B8:BE8"/>
    <mergeCell ref="BF8:BO8"/>
    <mergeCell ref="BP10:CA10"/>
    <mergeCell ref="BF10:BO10"/>
    <mergeCell ref="DL4:DU4"/>
    <mergeCell ref="CT4:DB4"/>
    <mergeCell ref="CK5:CS5"/>
    <mergeCell ref="CK7:CS7"/>
    <mergeCell ref="CT7:DB7"/>
    <mergeCell ref="CT6:DB6"/>
    <mergeCell ref="CK9:CS9"/>
    <mergeCell ref="BP4:CA4"/>
    <mergeCell ref="CB4:CJ4"/>
    <mergeCell ref="CK4:CS4"/>
    <mergeCell ref="BP6:CA6"/>
    <mergeCell ref="CB6:CJ6"/>
    <mergeCell ref="CK6:CS6"/>
    <mergeCell ref="BP5:CA5"/>
    <mergeCell ref="CB5:CJ5"/>
    <mergeCell ref="DC4:DK4"/>
    <mergeCell ref="BP9:CA9"/>
    <mergeCell ref="CB9:CJ9"/>
    <mergeCell ref="EK9:ES9"/>
    <mergeCell ref="ET10:FC10"/>
    <mergeCell ref="EK10:ES10"/>
    <mergeCell ref="CT10:DB10"/>
    <mergeCell ref="CT9:DB9"/>
    <mergeCell ref="ET9:FC9"/>
    <mergeCell ref="DL10:DU10"/>
    <mergeCell ref="DV10:EJ10"/>
    <mergeCell ref="DL15:DU15"/>
    <mergeCell ref="B1:FJ1"/>
    <mergeCell ref="BP3:FK3"/>
    <mergeCell ref="B11:BE11"/>
    <mergeCell ref="EK15:ES15"/>
    <mergeCell ref="ET15:FC15"/>
    <mergeCell ref="FD15:FK15"/>
    <mergeCell ref="BP14:CA14"/>
    <mergeCell ref="CB14:CJ14"/>
    <mergeCell ref="CK14:CS14"/>
    <mergeCell ref="CT14:DB14"/>
    <mergeCell ref="DC14:DK14"/>
    <mergeCell ref="DL14:DU14"/>
    <mergeCell ref="FD13:FK13"/>
    <mergeCell ref="DC13:DK13"/>
    <mergeCell ref="DL13:DU13"/>
    <mergeCell ref="DV13:EJ13"/>
    <mergeCell ref="EK13:ES13"/>
    <mergeCell ref="DV15:EJ15"/>
    <mergeCell ref="DV14:EJ14"/>
    <mergeCell ref="EK14:ES14"/>
    <mergeCell ref="FD14:FK14"/>
    <mergeCell ref="DL11:DU11"/>
    <mergeCell ref="DV11:EJ11"/>
    <mergeCell ref="BP15:CA15"/>
    <mergeCell ref="CB15:CJ15"/>
    <mergeCell ref="B15:BE15"/>
    <mergeCell ref="B14:BE14"/>
    <mergeCell ref="BF15:BO15"/>
    <mergeCell ref="BF14:BO14"/>
    <mergeCell ref="CK15:CS15"/>
    <mergeCell ref="CT15:DB15"/>
    <mergeCell ref="DC15:DK15"/>
    <mergeCell ref="EK30:ES30"/>
    <mergeCell ref="ET30:FC30"/>
    <mergeCell ref="FD30:FK30"/>
    <mergeCell ref="B26:BE26"/>
    <mergeCell ref="BF26:BO26"/>
    <mergeCell ref="BP26:CA26"/>
    <mergeCell ref="CB26:CJ26"/>
    <mergeCell ref="CK26:CS26"/>
    <mergeCell ref="CT26:DB26"/>
    <mergeCell ref="DC26:DK26"/>
    <mergeCell ref="DL26:DU26"/>
    <mergeCell ref="DV26:EJ26"/>
    <mergeCell ref="EK26:ES26"/>
    <mergeCell ref="ET26:FC26"/>
    <mergeCell ref="FD26:FK26"/>
    <mergeCell ref="B30:BE30"/>
    <mergeCell ref="BF30:BO30"/>
    <mergeCell ref="BP30:CA30"/>
    <mergeCell ref="CB30:CJ30"/>
    <mergeCell ref="CK30:CS30"/>
    <mergeCell ref="CT30:DB30"/>
    <mergeCell ref="DC30:DK30"/>
    <mergeCell ref="DL30:DU30"/>
    <mergeCell ref="DV30:EJ30"/>
  </mergeCells>
  <phoneticPr fontId="6" type="noConversion"/>
  <pageMargins left="0.61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4"/>
  <sheetViews>
    <sheetView view="pageBreakPreview" topLeftCell="A4" workbookViewId="0">
      <selection activeCell="DF11" sqref="DF11:DF19"/>
    </sheetView>
  </sheetViews>
  <sheetFormatPr defaultColWidth="0.85546875" defaultRowHeight="15" x14ac:dyDescent="0.25"/>
  <cols>
    <col min="1" max="68" width="0.85546875" style="2" customWidth="1"/>
    <col min="69" max="69" width="2" style="2" customWidth="1"/>
    <col min="70" max="73" width="4.28515625" style="2" customWidth="1"/>
    <col min="74" max="109" width="0.85546875" style="2" customWidth="1"/>
    <col min="110" max="110" width="12.85546875" style="2" customWidth="1"/>
    <col min="111" max="111" width="7.42578125" style="2" customWidth="1"/>
    <col min="112" max="112" width="9.140625" style="2" customWidth="1"/>
    <col min="113" max="113" width="14.7109375" style="2" customWidth="1"/>
    <col min="114" max="114" width="16.5703125" style="2" customWidth="1"/>
    <col min="115" max="16384" width="0.85546875" style="2"/>
  </cols>
  <sheetData>
    <row r="1" spans="1:113" x14ac:dyDescent="0.25">
      <c r="DD1" s="3" t="s">
        <v>0</v>
      </c>
    </row>
    <row r="3" spans="1:113" s="12" customFormat="1" ht="15.75" x14ac:dyDescent="0.25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13" s="12" customFormat="1" ht="15.75" x14ac:dyDescent="0.25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13" s="12" customFormat="1" ht="15.75" x14ac:dyDescent="0.25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7" spans="1:113" s="4" customFormat="1" ht="15" customHeight="1" x14ac:dyDescent="0.25">
      <c r="A7" s="35" t="s">
        <v>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9" spans="1:113" s="9" customFormat="1" ht="32.25" customHeight="1" x14ac:dyDescent="0.2">
      <c r="A9" s="36" t="s">
        <v>18</v>
      </c>
      <c r="B9" s="36"/>
      <c r="C9" s="36"/>
      <c r="D9" s="36"/>
      <c r="E9" s="36"/>
      <c r="F9" s="36"/>
      <c r="G9" s="36"/>
      <c r="H9" s="36"/>
      <c r="I9" s="37" t="s">
        <v>81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9"/>
      <c r="BW9" s="36" t="s">
        <v>19</v>
      </c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 t="s">
        <v>91</v>
      </c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13" s="10" customFormat="1" x14ac:dyDescent="0.2">
      <c r="A10" s="25" t="s">
        <v>20</v>
      </c>
      <c r="B10" s="25"/>
      <c r="C10" s="25"/>
      <c r="D10" s="25"/>
      <c r="E10" s="25"/>
      <c r="F10" s="25"/>
      <c r="G10" s="25"/>
      <c r="H10" s="25"/>
      <c r="I10" s="11"/>
      <c r="J10" s="26" t="s">
        <v>23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7"/>
      <c r="BW10" s="22" t="s">
        <v>22</v>
      </c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32">
        <v>47853</v>
      </c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F10" s="10">
        <v>16603</v>
      </c>
      <c r="DI10" s="17"/>
    </row>
    <row r="11" spans="1:113" s="10" customFormat="1" ht="15" customHeight="1" x14ac:dyDescent="0.2">
      <c r="A11" s="25" t="s">
        <v>21</v>
      </c>
      <c r="B11" s="25"/>
      <c r="C11" s="25"/>
      <c r="D11" s="25"/>
      <c r="E11" s="25"/>
      <c r="F11" s="25"/>
      <c r="G11" s="25"/>
      <c r="H11" s="25"/>
      <c r="I11" s="11"/>
      <c r="J11" s="23" t="s">
        <v>69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4"/>
      <c r="BW11" s="22" t="s">
        <v>22</v>
      </c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32">
        <f>$DF$10*DF11</f>
        <v>5064.9853781736001</v>
      </c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F11" s="10">
        <v>0.3050644689618503</v>
      </c>
    </row>
    <row r="12" spans="1:113" s="10" customFormat="1" ht="15" customHeight="1" x14ac:dyDescent="0.2">
      <c r="A12" s="25" t="s">
        <v>24</v>
      </c>
      <c r="B12" s="25"/>
      <c r="C12" s="25"/>
      <c r="D12" s="25"/>
      <c r="E12" s="25"/>
      <c r="F12" s="25"/>
      <c r="G12" s="25"/>
      <c r="H12" s="25"/>
      <c r="I12" s="11"/>
      <c r="J12" s="23" t="s">
        <v>71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4"/>
      <c r="BW12" s="22" t="s">
        <v>22</v>
      </c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32">
        <f t="shared" ref="CM12:CM18" si="0">$DF$10*DF12</f>
        <v>2499.3882094908945</v>
      </c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F12" s="10">
        <v>0.15053834906287386</v>
      </c>
    </row>
    <row r="13" spans="1:113" s="10" customFormat="1" ht="15" customHeight="1" x14ac:dyDescent="0.2">
      <c r="A13" s="25" t="s">
        <v>25</v>
      </c>
      <c r="B13" s="25"/>
      <c r="C13" s="25"/>
      <c r="D13" s="25"/>
      <c r="E13" s="25"/>
      <c r="F13" s="25"/>
      <c r="G13" s="25"/>
      <c r="H13" s="25"/>
      <c r="I13" s="11"/>
      <c r="J13" s="23" t="s">
        <v>70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4"/>
      <c r="BW13" s="22" t="s">
        <v>22</v>
      </c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32">
        <f t="shared" si="0"/>
        <v>1841.7125481855642</v>
      </c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F13" s="10">
        <v>0.11092649209092117</v>
      </c>
    </row>
    <row r="14" spans="1:113" s="10" customFormat="1" ht="15" customHeight="1" x14ac:dyDescent="0.2">
      <c r="A14" s="25" t="s">
        <v>66</v>
      </c>
      <c r="B14" s="25"/>
      <c r="C14" s="25"/>
      <c r="D14" s="25"/>
      <c r="E14" s="25"/>
      <c r="F14" s="25"/>
      <c r="G14" s="25"/>
      <c r="H14" s="25"/>
      <c r="I14" s="11"/>
      <c r="J14" s="23" t="s">
        <v>78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4"/>
      <c r="BW14" s="22" t="s">
        <v>22</v>
      </c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32">
        <f t="shared" si="0"/>
        <v>241.66270105011299</v>
      </c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F14" s="10">
        <v>1.4555363551774558E-2</v>
      </c>
    </row>
    <row r="15" spans="1:113" s="10" customFormat="1" x14ac:dyDescent="0.2">
      <c r="A15" s="28" t="s">
        <v>67</v>
      </c>
      <c r="B15" s="29"/>
      <c r="C15" s="29"/>
      <c r="D15" s="29"/>
      <c r="E15" s="29"/>
      <c r="F15" s="29"/>
      <c r="G15" s="29"/>
      <c r="H15" s="30"/>
      <c r="I15" s="11"/>
      <c r="J15" s="23" t="s">
        <v>65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4"/>
      <c r="BW15" s="22" t="s">
        <v>22</v>
      </c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32">
        <f t="shared" si="0"/>
        <v>3521.2131463511901</v>
      </c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F15" s="10">
        <v>0.21208294563339095</v>
      </c>
    </row>
    <row r="16" spans="1:113" s="10" customFormat="1" x14ac:dyDescent="0.2">
      <c r="A16" s="28" t="s">
        <v>68</v>
      </c>
      <c r="B16" s="29"/>
      <c r="C16" s="29"/>
      <c r="D16" s="29"/>
      <c r="E16" s="29"/>
      <c r="F16" s="29"/>
      <c r="G16" s="29"/>
      <c r="H16" s="30"/>
      <c r="I16" s="11"/>
      <c r="J16" s="23" t="s">
        <v>82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4"/>
      <c r="BW16" s="22" t="s">
        <v>22</v>
      </c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32">
        <f t="shared" si="0"/>
        <v>928.02891133856178</v>
      </c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F16" s="10">
        <v>5.589525455270504E-2</v>
      </c>
    </row>
    <row r="17" spans="1:112" s="10" customFormat="1" x14ac:dyDescent="0.2">
      <c r="A17" s="25" t="s">
        <v>77</v>
      </c>
      <c r="B17" s="25"/>
      <c r="C17" s="25"/>
      <c r="D17" s="25"/>
      <c r="E17" s="25"/>
      <c r="F17" s="25"/>
      <c r="G17" s="25"/>
      <c r="H17" s="25"/>
      <c r="I17" s="11"/>
      <c r="J17" s="23" t="s">
        <v>83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4"/>
      <c r="BW17" s="22" t="s">
        <v>22</v>
      </c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32">
        <f t="shared" si="0"/>
        <v>40.828858168283929</v>
      </c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F17" s="10">
        <v>2.4591253489299482E-3</v>
      </c>
    </row>
    <row r="18" spans="1:112" s="10" customFormat="1" x14ac:dyDescent="0.2">
      <c r="A18" s="25" t="s">
        <v>79</v>
      </c>
      <c r="B18" s="25"/>
      <c r="C18" s="25"/>
      <c r="D18" s="25"/>
      <c r="E18" s="25"/>
      <c r="F18" s="25"/>
      <c r="G18" s="25"/>
      <c r="H18" s="25"/>
      <c r="I18" s="11"/>
      <c r="J18" s="26" t="s">
        <v>72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7"/>
      <c r="BW18" s="22" t="s">
        <v>22</v>
      </c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32">
        <f t="shared" si="0"/>
        <v>2466.2837298949885</v>
      </c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F18" s="10">
        <v>0.14854446364482254</v>
      </c>
    </row>
    <row r="19" spans="1:112" s="10" customFormat="1" x14ac:dyDescent="0.2">
      <c r="A19" s="25" t="s">
        <v>80</v>
      </c>
      <c r="B19" s="25"/>
      <c r="C19" s="25"/>
      <c r="D19" s="25"/>
      <c r="E19" s="25"/>
      <c r="F19" s="25"/>
      <c r="G19" s="25"/>
      <c r="H19" s="25"/>
      <c r="I19" s="11"/>
      <c r="J19" s="26" t="s">
        <v>73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7"/>
      <c r="BW19" s="22" t="s">
        <v>22</v>
      </c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32">
        <f>CM10-SUM(CM11:DD18)</f>
        <v>31248.896517346802</v>
      </c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F19" s="10">
        <v>0.68211682687229325</v>
      </c>
    </row>
    <row r="20" spans="1:112" s="10" customFormat="1" x14ac:dyDescent="0.2">
      <c r="A20" s="25"/>
      <c r="B20" s="25"/>
      <c r="C20" s="25"/>
      <c r="D20" s="25"/>
      <c r="E20" s="25"/>
      <c r="F20" s="25"/>
      <c r="G20" s="25"/>
      <c r="H20" s="25"/>
      <c r="I20" s="1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7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</row>
    <row r="21" spans="1:112" s="10" customFormat="1" ht="30.75" customHeight="1" x14ac:dyDescent="0.2">
      <c r="A21" s="25" t="s">
        <v>26</v>
      </c>
      <c r="B21" s="25"/>
      <c r="C21" s="25"/>
      <c r="D21" s="25"/>
      <c r="E21" s="25"/>
      <c r="F21" s="25"/>
      <c r="G21" s="25"/>
      <c r="H21" s="25"/>
      <c r="I21" s="11"/>
      <c r="J21" s="26" t="s">
        <v>27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7"/>
      <c r="BW21" s="22" t="s">
        <v>22</v>
      </c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31">
        <v>120020</v>
      </c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F21" s="17">
        <v>121606</v>
      </c>
    </row>
    <row r="22" spans="1:112" s="10" customFormat="1" ht="15" customHeight="1" x14ac:dyDescent="0.2">
      <c r="A22" s="25" t="s">
        <v>28</v>
      </c>
      <c r="B22" s="25"/>
      <c r="C22" s="25"/>
      <c r="D22" s="25"/>
      <c r="E22" s="25"/>
      <c r="F22" s="25"/>
      <c r="G22" s="25"/>
      <c r="H22" s="25"/>
      <c r="I22" s="11"/>
      <c r="J22" s="23" t="s">
        <v>69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4"/>
      <c r="BW22" s="22" t="s">
        <v>22</v>
      </c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31">
        <f>стр.2_2014г!CB7+стр.2_2014г!CK7+стр.2_2014г!CT7+стр.2_2014г!DC7+стр.2_2014г!DL7</f>
        <v>28665.341083900268</v>
      </c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F22" s="16">
        <v>0.25164926545320154</v>
      </c>
      <c r="DG22" s="10">
        <f>DF22*$DF$21</f>
        <v>30602.060574702027</v>
      </c>
      <c r="DH22" s="16"/>
    </row>
    <row r="23" spans="1:112" s="10" customFormat="1" x14ac:dyDescent="0.2">
      <c r="A23" s="25" t="s">
        <v>29</v>
      </c>
      <c r="B23" s="25"/>
      <c r="C23" s="25"/>
      <c r="D23" s="25"/>
      <c r="E23" s="25"/>
      <c r="F23" s="25"/>
      <c r="G23" s="25"/>
      <c r="H23" s="25"/>
      <c r="I23" s="11"/>
      <c r="J23" s="23" t="s">
        <v>71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4"/>
      <c r="BW23" s="22" t="s">
        <v>22</v>
      </c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76">
        <f>стр.2_2014г!CB8+стр.2_2014г!CK8+стр.2_2014г!CT8+стр.2_2014г!DC8+стр.2_2014г!DL8</f>
        <v>18688.571245572377</v>
      </c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8"/>
      <c r="DF23" s="16">
        <v>0.15695278573408483</v>
      </c>
      <c r="DG23" s="10">
        <f t="shared" ref="DG23:DG30" si="1">DF23*$DF$21</f>
        <v>19086.400461979119</v>
      </c>
      <c r="DH23" s="16"/>
    </row>
    <row r="24" spans="1:112" s="10" customFormat="1" x14ac:dyDescent="0.2">
      <c r="A24" s="25" t="s">
        <v>30</v>
      </c>
      <c r="B24" s="25"/>
      <c r="C24" s="25"/>
      <c r="D24" s="25"/>
      <c r="E24" s="25"/>
      <c r="F24" s="25"/>
      <c r="G24" s="25"/>
      <c r="H24" s="25"/>
      <c r="I24" s="11"/>
      <c r="J24" s="23" t="s">
        <v>70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4"/>
      <c r="BW24" s="22" t="s">
        <v>22</v>
      </c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76">
        <f>стр.2_2014г!CB9+стр.2_2014г!CK9+стр.2_2014г!CT9+стр.2_2014г!DC9+стр.2_2014г!DL9</f>
        <v>3869.8749565113339</v>
      </c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F24" s="16">
        <v>3.1839600850041581E-2</v>
      </c>
      <c r="DG24" s="10">
        <f t="shared" si="1"/>
        <v>3871.8865009701567</v>
      </c>
      <c r="DH24" s="16"/>
    </row>
    <row r="25" spans="1:112" s="10" customFormat="1" ht="15" customHeight="1" x14ac:dyDescent="0.2">
      <c r="A25" s="25" t="s">
        <v>74</v>
      </c>
      <c r="B25" s="25"/>
      <c r="C25" s="25"/>
      <c r="D25" s="25"/>
      <c r="E25" s="25"/>
      <c r="F25" s="25"/>
      <c r="G25" s="25"/>
      <c r="H25" s="25"/>
      <c r="I25" s="11"/>
      <c r="J25" s="23" t="s">
        <v>78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4"/>
      <c r="BW25" s="22" t="s">
        <v>22</v>
      </c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76">
        <f>стр.2_2014г!CB10+стр.2_2014г!CK10+стр.2_2014г!CT10+стр.2_2014г!DC10+стр.2_2014г!DL10</f>
        <v>5056.7846001650332</v>
      </c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8"/>
      <c r="DF25" s="16">
        <v>4.8729557424004435E-2</v>
      </c>
      <c r="DG25" s="10">
        <f t="shared" si="1"/>
        <v>5925.8065601034832</v>
      </c>
      <c r="DH25" s="16"/>
    </row>
    <row r="26" spans="1:112" s="10" customFormat="1" ht="15" customHeight="1" x14ac:dyDescent="0.2">
      <c r="A26" s="28" t="s">
        <v>75</v>
      </c>
      <c r="B26" s="29"/>
      <c r="C26" s="29"/>
      <c r="D26" s="29"/>
      <c r="E26" s="29"/>
      <c r="F26" s="29"/>
      <c r="G26" s="29"/>
      <c r="H26" s="30"/>
      <c r="I26" s="11"/>
      <c r="J26" s="23" t="s">
        <v>65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4"/>
      <c r="BW26" s="22" t="s">
        <v>22</v>
      </c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76">
        <f>стр.2_2014г!CB11+стр.2_2014г!CK11+стр.2_2014г!CT11+стр.2_2014г!DC11+стр.2_2014г!DL11</f>
        <v>6804.1542719260806</v>
      </c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8"/>
      <c r="DF26" s="16">
        <v>5.4753765129816133E-2</v>
      </c>
      <c r="DG26" s="10">
        <f t="shared" si="1"/>
        <v>6658.3863623764209</v>
      </c>
      <c r="DH26" s="16"/>
    </row>
    <row r="27" spans="1:112" s="10" customFormat="1" ht="15" customHeight="1" x14ac:dyDescent="0.2">
      <c r="A27" s="28" t="s">
        <v>76</v>
      </c>
      <c r="B27" s="29"/>
      <c r="C27" s="29"/>
      <c r="D27" s="29"/>
      <c r="E27" s="29"/>
      <c r="F27" s="29"/>
      <c r="G27" s="29"/>
      <c r="H27" s="30"/>
      <c r="I27" s="11"/>
      <c r="J27" s="23" t="s">
        <v>82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4"/>
      <c r="BW27" s="22" t="s">
        <v>22</v>
      </c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76">
        <f>стр.2_2014г!CB12+стр.2_2014г!CK12+стр.2_2014г!CT12+стр.2_2014г!DC12+стр.2_2014г!DL12</f>
        <v>4221.5756275150752</v>
      </c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8"/>
      <c r="DF27" s="16">
        <v>2.4993070313221843E-2</v>
      </c>
      <c r="DG27" s="10">
        <f t="shared" si="1"/>
        <v>3039.3073085096553</v>
      </c>
      <c r="DH27" s="16"/>
    </row>
    <row r="28" spans="1:112" s="10" customFormat="1" ht="15" customHeight="1" x14ac:dyDescent="0.2">
      <c r="A28" s="25" t="s">
        <v>84</v>
      </c>
      <c r="B28" s="25"/>
      <c r="C28" s="25"/>
      <c r="D28" s="25"/>
      <c r="E28" s="25"/>
      <c r="F28" s="25"/>
      <c r="G28" s="25"/>
      <c r="H28" s="25"/>
      <c r="I28" s="11"/>
      <c r="J28" s="23" t="s">
        <v>83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4"/>
      <c r="BW28" s="22" t="s">
        <v>22</v>
      </c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76">
        <f>стр.2_2014г!CB13+стр.2_2014г!CK13+стр.2_2014г!CT13+стр.2_2014г!DC13+стр.2_2014г!DL13</f>
        <v>2022.5408859074207</v>
      </c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8"/>
      <c r="DF28" s="16">
        <v>2.3939757922941882E-2</v>
      </c>
      <c r="DG28" s="10">
        <f t="shared" si="1"/>
        <v>2911.2182019772704</v>
      </c>
      <c r="DH28" s="16"/>
    </row>
    <row r="29" spans="1:112" s="10" customFormat="1" x14ac:dyDescent="0.2">
      <c r="A29" s="25" t="s">
        <v>85</v>
      </c>
      <c r="B29" s="25"/>
      <c r="C29" s="25"/>
      <c r="D29" s="25"/>
      <c r="E29" s="25"/>
      <c r="F29" s="25"/>
      <c r="G29" s="25"/>
      <c r="H29" s="25"/>
      <c r="I29" s="11"/>
      <c r="J29" s="26" t="s">
        <v>72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7"/>
      <c r="BW29" s="22" t="s">
        <v>22</v>
      </c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76">
        <f>89705-SUM(CM22:DD28)</f>
        <v>20376.157328502406</v>
      </c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8"/>
      <c r="DF29" s="16">
        <v>6.1397024854476574E-2</v>
      </c>
      <c r="DG29" s="10">
        <f t="shared" si="1"/>
        <v>7466.2466044534785</v>
      </c>
      <c r="DH29" s="16"/>
    </row>
    <row r="30" spans="1:112" s="10" customFormat="1" x14ac:dyDescent="0.2">
      <c r="A30" s="25" t="s">
        <v>86</v>
      </c>
      <c r="B30" s="25"/>
      <c r="C30" s="25"/>
      <c r="D30" s="25"/>
      <c r="E30" s="25"/>
      <c r="F30" s="25"/>
      <c r="G30" s="25"/>
      <c r="H30" s="25"/>
      <c r="I30" s="11"/>
      <c r="J30" s="26" t="s">
        <v>73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7"/>
      <c r="BW30" s="22" t="s">
        <v>22</v>
      </c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76">
        <f>CM21-SUM(CM22:DD29)</f>
        <v>30315</v>
      </c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  <c r="DF30" s="16">
        <v>0.34574517231821122</v>
      </c>
      <c r="DG30" s="10">
        <f t="shared" si="1"/>
        <v>42044.687424928394</v>
      </c>
      <c r="DH30" s="16"/>
    </row>
    <row r="31" spans="1:112" s="10" customFormat="1" x14ac:dyDescent="0.2">
      <c r="A31" s="25"/>
      <c r="B31" s="25"/>
      <c r="C31" s="25"/>
      <c r="D31" s="25"/>
      <c r="E31" s="25"/>
      <c r="F31" s="25"/>
      <c r="G31" s="25"/>
      <c r="H31" s="25"/>
      <c r="I31" s="1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7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</row>
    <row r="32" spans="1:112" s="10" customFormat="1" x14ac:dyDescent="0.2">
      <c r="A32" s="25" t="s">
        <v>31</v>
      </c>
      <c r="B32" s="25"/>
      <c r="C32" s="25"/>
      <c r="D32" s="25"/>
      <c r="E32" s="25"/>
      <c r="F32" s="25"/>
      <c r="G32" s="25"/>
      <c r="H32" s="25"/>
      <c r="I32" s="11"/>
      <c r="J32" s="26" t="s">
        <v>44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7"/>
      <c r="BW32" s="22" t="s">
        <v>22</v>
      </c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32">
        <f>CM10-CM21</f>
        <v>-72167</v>
      </c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F32" s="16"/>
    </row>
    <row r="33" spans="1:110" s="10" customFormat="1" x14ac:dyDescent="0.2">
      <c r="A33" s="25" t="s">
        <v>32</v>
      </c>
      <c r="B33" s="25"/>
      <c r="C33" s="25"/>
      <c r="D33" s="25"/>
      <c r="E33" s="25"/>
      <c r="F33" s="25"/>
      <c r="G33" s="25"/>
      <c r="H33" s="25"/>
      <c r="I33" s="11"/>
      <c r="J33" s="26" t="s">
        <v>45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7"/>
      <c r="BW33" s="22" t="s">
        <v>22</v>
      </c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32"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F33" s="16"/>
    </row>
    <row r="34" spans="1:110" s="10" customFormat="1" x14ac:dyDescent="0.2">
      <c r="A34" s="25" t="s">
        <v>33</v>
      </c>
      <c r="B34" s="25"/>
      <c r="C34" s="25"/>
      <c r="D34" s="25"/>
      <c r="E34" s="25"/>
      <c r="F34" s="25"/>
      <c r="G34" s="25"/>
      <c r="H34" s="25"/>
      <c r="I34" s="11"/>
      <c r="J34" s="26" t="s">
        <v>46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  <c r="BW34" s="22" t="s">
        <v>22</v>
      </c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32"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F34" s="16"/>
    </row>
    <row r="35" spans="1:110" s="10" customFormat="1" x14ac:dyDescent="0.2">
      <c r="A35" s="25" t="s">
        <v>34</v>
      </c>
      <c r="B35" s="25"/>
      <c r="C35" s="25"/>
      <c r="D35" s="25"/>
      <c r="E35" s="25"/>
      <c r="F35" s="25"/>
      <c r="G35" s="25"/>
      <c r="H35" s="25"/>
      <c r="I35" s="11"/>
      <c r="J35" s="26" t="s">
        <v>47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7"/>
      <c r="BW35" s="22" t="s">
        <v>22</v>
      </c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32"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</row>
    <row r="36" spans="1:110" s="10" customFormat="1" x14ac:dyDescent="0.2">
      <c r="A36" s="25" t="s">
        <v>35</v>
      </c>
      <c r="B36" s="25"/>
      <c r="C36" s="25"/>
      <c r="D36" s="25"/>
      <c r="E36" s="25"/>
      <c r="F36" s="25"/>
      <c r="G36" s="25"/>
      <c r="H36" s="25"/>
      <c r="I36" s="11"/>
      <c r="J36" s="26" t="s">
        <v>48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2" t="s">
        <v>22</v>
      </c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32">
        <f>44150+24000</f>
        <v>68150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</row>
    <row r="37" spans="1:110" s="10" customFormat="1" x14ac:dyDescent="0.2">
      <c r="A37" s="25" t="s">
        <v>36</v>
      </c>
      <c r="B37" s="25"/>
      <c r="C37" s="25"/>
      <c r="D37" s="25"/>
      <c r="E37" s="25"/>
      <c r="F37" s="25"/>
      <c r="G37" s="25"/>
      <c r="H37" s="25"/>
      <c r="I37" s="11"/>
      <c r="J37" s="26" t="s">
        <v>49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7"/>
      <c r="BW37" s="22" t="s">
        <v>22</v>
      </c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32">
        <f>стр.2_2014г!DV14+стр.2_2014г!DV15+стр.2_2014г!ET14+стр.2_2014г!ET15+стр.2_2014г!FD14+стр.2_2014г!FD15</f>
        <v>1264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</row>
    <row r="38" spans="1:110" s="10" customFormat="1" x14ac:dyDescent="0.2">
      <c r="A38" s="25" t="s">
        <v>37</v>
      </c>
      <c r="B38" s="25"/>
      <c r="C38" s="25"/>
      <c r="D38" s="25"/>
      <c r="E38" s="25"/>
      <c r="F38" s="25"/>
      <c r="G38" s="25"/>
      <c r="H38" s="25"/>
      <c r="I38" s="11"/>
      <c r="J38" s="26" t="s">
        <v>50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7"/>
      <c r="BW38" s="22" t="s">
        <v>22</v>
      </c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32">
        <f>CM32+CM36-CM37</f>
        <v>-5281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</row>
    <row r="39" spans="1:110" s="10" customFormat="1" x14ac:dyDescent="0.2">
      <c r="A39" s="25" t="s">
        <v>38</v>
      </c>
      <c r="B39" s="25"/>
      <c r="C39" s="25"/>
      <c r="D39" s="25"/>
      <c r="E39" s="25"/>
      <c r="F39" s="25"/>
      <c r="G39" s="25"/>
      <c r="H39" s="25"/>
      <c r="I39" s="11"/>
      <c r="J39" s="26" t="s">
        <v>51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2" t="s">
        <v>22</v>
      </c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32"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</row>
    <row r="40" spans="1:110" s="10" customFormat="1" x14ac:dyDescent="0.2">
      <c r="A40" s="25" t="s">
        <v>39</v>
      </c>
      <c r="B40" s="25"/>
      <c r="C40" s="25"/>
      <c r="D40" s="25"/>
      <c r="E40" s="25"/>
      <c r="F40" s="25"/>
      <c r="G40" s="25"/>
      <c r="H40" s="25"/>
      <c r="I40" s="11"/>
      <c r="J40" s="26" t="s">
        <v>52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7"/>
      <c r="BW40" s="22" t="s">
        <v>22</v>
      </c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32" t="s">
        <v>61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</row>
    <row r="41" spans="1:110" s="10" customFormat="1" x14ac:dyDescent="0.2">
      <c r="A41" s="25" t="s">
        <v>40</v>
      </c>
      <c r="B41" s="25"/>
      <c r="C41" s="25"/>
      <c r="D41" s="25"/>
      <c r="E41" s="25"/>
      <c r="F41" s="25"/>
      <c r="G41" s="25"/>
      <c r="H41" s="25"/>
      <c r="I41" s="11"/>
      <c r="J41" s="26" t="s">
        <v>53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7"/>
      <c r="BW41" s="22" t="s">
        <v>22</v>
      </c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32" t="s">
        <v>61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</row>
    <row r="42" spans="1:110" s="10" customFormat="1" x14ac:dyDescent="0.2">
      <c r="A42" s="25" t="s">
        <v>41</v>
      </c>
      <c r="B42" s="25"/>
      <c r="C42" s="25"/>
      <c r="D42" s="25"/>
      <c r="E42" s="25"/>
      <c r="F42" s="25"/>
      <c r="G42" s="25"/>
      <c r="H42" s="25"/>
      <c r="I42" s="11"/>
      <c r="J42" s="26" t="s">
        <v>54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7"/>
      <c r="BW42" s="22" t="s">
        <v>22</v>
      </c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32" t="s">
        <v>61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</row>
    <row r="43" spans="1:110" s="10" customFormat="1" x14ac:dyDescent="0.2">
      <c r="A43" s="25" t="s">
        <v>42</v>
      </c>
      <c r="B43" s="25"/>
      <c r="C43" s="25"/>
      <c r="D43" s="25"/>
      <c r="E43" s="25"/>
      <c r="F43" s="25"/>
      <c r="G43" s="25"/>
      <c r="H43" s="25"/>
      <c r="I43" s="11"/>
      <c r="J43" s="26" t="s">
        <v>55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7"/>
      <c r="BW43" s="22" t="s">
        <v>22</v>
      </c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32" t="s">
        <v>61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</row>
    <row r="44" spans="1:110" s="10" customFormat="1" x14ac:dyDescent="0.2">
      <c r="A44" s="25" t="s">
        <v>43</v>
      </c>
      <c r="B44" s="25"/>
      <c r="C44" s="25"/>
      <c r="D44" s="25"/>
      <c r="E44" s="25"/>
      <c r="F44" s="25"/>
      <c r="G44" s="25"/>
      <c r="H44" s="25"/>
      <c r="I44" s="11"/>
      <c r="J44" s="26" t="s">
        <v>56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7"/>
      <c r="BW44" s="22" t="s">
        <v>22</v>
      </c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32">
        <f>CM38</f>
        <v>-5281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</row>
  </sheetData>
  <mergeCells count="148">
    <mergeCell ref="A44:H44"/>
    <mergeCell ref="J44:BV44"/>
    <mergeCell ref="BW44:CL44"/>
    <mergeCell ref="CM44:DD44"/>
    <mergeCell ref="A43:H43"/>
    <mergeCell ref="J43:BV43"/>
    <mergeCell ref="BW43:CL43"/>
    <mergeCell ref="CM43:DD43"/>
    <mergeCell ref="A40:H40"/>
    <mergeCell ref="J40:BV40"/>
    <mergeCell ref="BW40:CL40"/>
    <mergeCell ref="CM40:DD40"/>
    <mergeCell ref="A39:H39"/>
    <mergeCell ref="J39:BV39"/>
    <mergeCell ref="BW39:CL39"/>
    <mergeCell ref="CM39:DD39"/>
    <mergeCell ref="A42:H42"/>
    <mergeCell ref="J42:BV42"/>
    <mergeCell ref="BW42:CL42"/>
    <mergeCell ref="CM42:DD42"/>
    <mergeCell ref="A41:H41"/>
    <mergeCell ref="J41:BV41"/>
    <mergeCell ref="BW41:CL41"/>
    <mergeCell ref="CM41:DD41"/>
    <mergeCell ref="J14:BV14"/>
    <mergeCell ref="BW14:CL14"/>
    <mergeCell ref="J23:BV23"/>
    <mergeCell ref="BW24:CL24"/>
    <mergeCell ref="A25:H25"/>
    <mergeCell ref="J25:BV25"/>
    <mergeCell ref="BW25:CL25"/>
    <mergeCell ref="J24:BV24"/>
    <mergeCell ref="CM14:DD14"/>
    <mergeCell ref="A15:H15"/>
    <mergeCell ref="J15:BV15"/>
    <mergeCell ref="BW15:CL15"/>
    <mergeCell ref="CM15:DD15"/>
    <mergeCell ref="J16:BV16"/>
    <mergeCell ref="BW16:CL16"/>
    <mergeCell ref="CM16:DD16"/>
    <mergeCell ref="A17:H17"/>
    <mergeCell ref="J17:BV17"/>
    <mergeCell ref="BW17:CL17"/>
    <mergeCell ref="CM17:DD17"/>
    <mergeCell ref="A14:H14"/>
    <mergeCell ref="A16:H16"/>
    <mergeCell ref="CM18:DD18"/>
    <mergeCell ref="CM19:DD19"/>
    <mergeCell ref="CM37:DD37"/>
    <mergeCell ref="BW37:CL37"/>
    <mergeCell ref="J37:BV37"/>
    <mergeCell ref="CM38:DD38"/>
    <mergeCell ref="BW38:CL38"/>
    <mergeCell ref="J38:BV38"/>
    <mergeCell ref="A24:H24"/>
    <mergeCell ref="A18:H18"/>
    <mergeCell ref="A19:H19"/>
    <mergeCell ref="A27:H27"/>
    <mergeCell ref="A28:H28"/>
    <mergeCell ref="CM34:DD34"/>
    <mergeCell ref="BW34:CL34"/>
    <mergeCell ref="J34:BV34"/>
    <mergeCell ref="CM35:DD35"/>
    <mergeCell ref="BW35:CL35"/>
    <mergeCell ref="J35:BV35"/>
    <mergeCell ref="CM36:DD36"/>
    <mergeCell ref="BW36:CL36"/>
    <mergeCell ref="J36:BV36"/>
    <mergeCell ref="CM31:DD31"/>
    <mergeCell ref="BW31:CL31"/>
    <mergeCell ref="J31:BV31"/>
    <mergeCell ref="CM32:DD32"/>
    <mergeCell ref="CM33:DD33"/>
    <mergeCell ref="BW33:CL33"/>
    <mergeCell ref="J33:BV33"/>
    <mergeCell ref="BW27:CL27"/>
    <mergeCell ref="J27:BV27"/>
    <mergeCell ref="CM28:DD28"/>
    <mergeCell ref="BW28:CL28"/>
    <mergeCell ref="J28:BV28"/>
    <mergeCell ref="CM29:DD29"/>
    <mergeCell ref="BW29:CL29"/>
    <mergeCell ref="J29:BV29"/>
    <mergeCell ref="CM30:DD30"/>
    <mergeCell ref="BW30:CL30"/>
    <mergeCell ref="J30:BV30"/>
    <mergeCell ref="A36:H36"/>
    <mergeCell ref="A37:H37"/>
    <mergeCell ref="A38:H38"/>
    <mergeCell ref="A34:H34"/>
    <mergeCell ref="A20:H20"/>
    <mergeCell ref="A21:H21"/>
    <mergeCell ref="A26:H26"/>
    <mergeCell ref="A22:H22"/>
    <mergeCell ref="A23:H23"/>
    <mergeCell ref="A31:H31"/>
    <mergeCell ref="A32:H32"/>
    <mergeCell ref="A33:H33"/>
    <mergeCell ref="A29:H29"/>
    <mergeCell ref="A30:H30"/>
    <mergeCell ref="BW18:CL18"/>
    <mergeCell ref="BW19:CL19"/>
    <mergeCell ref="J18:BV18"/>
    <mergeCell ref="J19:BV19"/>
    <mergeCell ref="A35:H35"/>
    <mergeCell ref="CM20:DD20"/>
    <mergeCell ref="BW20:CL20"/>
    <mergeCell ref="J20:BV20"/>
    <mergeCell ref="CM21:DD21"/>
    <mergeCell ref="BW21:CL21"/>
    <mergeCell ref="J21:BV21"/>
    <mergeCell ref="J22:BV22"/>
    <mergeCell ref="BW22:CL22"/>
    <mergeCell ref="CM22:DD22"/>
    <mergeCell ref="CM26:DD26"/>
    <mergeCell ref="BW26:CL26"/>
    <mergeCell ref="J26:BV26"/>
    <mergeCell ref="CM25:DD25"/>
    <mergeCell ref="BW23:CL23"/>
    <mergeCell ref="CM23:DD23"/>
    <mergeCell ref="CM24:DD24"/>
    <mergeCell ref="CM27:DD27"/>
    <mergeCell ref="BW32:CL32"/>
    <mergeCell ref="J32:BV32"/>
    <mergeCell ref="A3:DD3"/>
    <mergeCell ref="A4:DD4"/>
    <mergeCell ref="A5:DD5"/>
    <mergeCell ref="A13:H13"/>
    <mergeCell ref="CM13:DD13"/>
    <mergeCell ref="BW13:CL13"/>
    <mergeCell ref="J13:BV13"/>
    <mergeCell ref="A7:DD7"/>
    <mergeCell ref="A9:H9"/>
    <mergeCell ref="CM9:DD9"/>
    <mergeCell ref="A11:H11"/>
    <mergeCell ref="CM11:DD11"/>
    <mergeCell ref="BW11:CL11"/>
    <mergeCell ref="J11:BV11"/>
    <mergeCell ref="A12:H12"/>
    <mergeCell ref="CM12:DD12"/>
    <mergeCell ref="BW12:CL12"/>
    <mergeCell ref="J12:BV12"/>
    <mergeCell ref="BW9:CL9"/>
    <mergeCell ref="I9:BV9"/>
    <mergeCell ref="A10:H10"/>
    <mergeCell ref="CM10:DD10"/>
    <mergeCell ref="BW10:CL10"/>
    <mergeCell ref="J10:BV10"/>
  </mergeCells>
  <phoneticPr fontId="6" type="noConversion"/>
  <pageMargins left="0.78740157480314965" right="0.31496062992125984" top="0.59055118110236227" bottom="0.39370078740157483" header="0.19685039370078741" footer="0.19685039370078741"/>
  <pageSetup paperSize="9" scale="8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5"/>
  <sheetViews>
    <sheetView view="pageBreakPreview" zoomScale="85" workbookViewId="0">
      <selection activeCell="GY9" sqref="GY9"/>
    </sheetView>
  </sheetViews>
  <sheetFormatPr defaultColWidth="0.85546875" defaultRowHeight="12.75" outlineLevelRow="1" x14ac:dyDescent="0.2"/>
  <cols>
    <col min="1" max="184" width="0.85546875" style="5" customWidth="1"/>
    <col min="185" max="185" width="9" style="5" customWidth="1"/>
    <col min="186" max="186" width="0.7109375" style="5" customWidth="1"/>
    <col min="187" max="16384" width="0.85546875" style="5"/>
  </cols>
  <sheetData>
    <row r="1" spans="1:215" s="2" customFormat="1" ht="15" customHeight="1" x14ac:dyDescent="0.25">
      <c r="B1" s="35" t="s">
        <v>57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</row>
    <row r="2" spans="1:215" ht="6" customHeight="1" x14ac:dyDescent="0.2"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s="1" customFormat="1" ht="12.75" customHeight="1" x14ac:dyDescent="0.2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63" t="s">
        <v>2</v>
      </c>
      <c r="BG3" s="64"/>
      <c r="BH3" s="64"/>
      <c r="BI3" s="64"/>
      <c r="BJ3" s="64"/>
      <c r="BK3" s="64"/>
      <c r="BL3" s="64"/>
      <c r="BM3" s="64"/>
      <c r="BN3" s="64"/>
      <c r="BO3" s="65"/>
      <c r="BP3" s="52" t="s">
        <v>3</v>
      </c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4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s="1" customFormat="1" ht="113.25" customHeight="1" x14ac:dyDescent="0.2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3"/>
      <c r="BF4" s="66"/>
      <c r="BG4" s="67"/>
      <c r="BH4" s="67"/>
      <c r="BI4" s="67"/>
      <c r="BJ4" s="67"/>
      <c r="BK4" s="67"/>
      <c r="BL4" s="67"/>
      <c r="BM4" s="67"/>
      <c r="BN4" s="67"/>
      <c r="BO4" s="68"/>
      <c r="BP4" s="61" t="s">
        <v>12</v>
      </c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 t="s">
        <v>13</v>
      </c>
      <c r="CC4" s="61"/>
      <c r="CD4" s="61"/>
      <c r="CE4" s="61"/>
      <c r="CF4" s="61"/>
      <c r="CG4" s="61"/>
      <c r="CH4" s="61"/>
      <c r="CI4" s="61"/>
      <c r="CJ4" s="61"/>
      <c r="CK4" s="61" t="s">
        <v>4</v>
      </c>
      <c r="CL4" s="61"/>
      <c r="CM4" s="61"/>
      <c r="CN4" s="61"/>
      <c r="CO4" s="61"/>
      <c r="CP4" s="61"/>
      <c r="CQ4" s="61"/>
      <c r="CR4" s="61"/>
      <c r="CS4" s="61"/>
      <c r="CT4" s="61" t="s">
        <v>11</v>
      </c>
      <c r="CU4" s="61"/>
      <c r="CV4" s="61"/>
      <c r="CW4" s="61"/>
      <c r="CX4" s="61"/>
      <c r="CY4" s="61"/>
      <c r="CZ4" s="61"/>
      <c r="DA4" s="61"/>
      <c r="DB4" s="61"/>
      <c r="DC4" s="61" t="s">
        <v>5</v>
      </c>
      <c r="DD4" s="61"/>
      <c r="DE4" s="61"/>
      <c r="DF4" s="61"/>
      <c r="DG4" s="61"/>
      <c r="DH4" s="61"/>
      <c r="DI4" s="61"/>
      <c r="DJ4" s="61"/>
      <c r="DK4" s="61"/>
      <c r="DL4" s="61" t="s">
        <v>7</v>
      </c>
      <c r="DM4" s="61"/>
      <c r="DN4" s="61"/>
      <c r="DO4" s="61"/>
      <c r="DP4" s="61"/>
      <c r="DQ4" s="61"/>
      <c r="DR4" s="61"/>
      <c r="DS4" s="61"/>
      <c r="DT4" s="61"/>
      <c r="DU4" s="61"/>
      <c r="DV4" s="61" t="s">
        <v>6</v>
      </c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 t="s">
        <v>9</v>
      </c>
      <c r="EL4" s="61"/>
      <c r="EM4" s="61"/>
      <c r="EN4" s="61"/>
      <c r="EO4" s="61"/>
      <c r="EP4" s="61"/>
      <c r="EQ4" s="61"/>
      <c r="ER4" s="61"/>
      <c r="ES4" s="61"/>
      <c r="ET4" s="61" t="s">
        <v>10</v>
      </c>
      <c r="EU4" s="61"/>
      <c r="EV4" s="61"/>
      <c r="EW4" s="61"/>
      <c r="EX4" s="61"/>
      <c r="EY4" s="61"/>
      <c r="EZ4" s="61"/>
      <c r="FA4" s="61"/>
      <c r="FB4" s="61"/>
      <c r="FC4" s="61"/>
      <c r="FD4" s="61" t="s">
        <v>8</v>
      </c>
      <c r="FE4" s="61"/>
      <c r="FF4" s="61"/>
      <c r="FG4" s="61"/>
      <c r="FH4" s="61"/>
      <c r="FI4" s="61"/>
      <c r="FJ4" s="61"/>
      <c r="FK4" s="61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s="1" customFormat="1" ht="12" customHeight="1" x14ac:dyDescent="0.2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62">
        <v>1</v>
      </c>
      <c r="BG5" s="62"/>
      <c r="BH5" s="62"/>
      <c r="BI5" s="62"/>
      <c r="BJ5" s="62"/>
      <c r="BK5" s="62"/>
      <c r="BL5" s="62"/>
      <c r="BM5" s="62"/>
      <c r="BN5" s="62"/>
      <c r="BO5" s="62"/>
      <c r="BP5" s="62">
        <v>2</v>
      </c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>
        <v>3</v>
      </c>
      <c r="CC5" s="62"/>
      <c r="CD5" s="62"/>
      <c r="CE5" s="62"/>
      <c r="CF5" s="62"/>
      <c r="CG5" s="62"/>
      <c r="CH5" s="62"/>
      <c r="CI5" s="62"/>
      <c r="CJ5" s="62"/>
      <c r="CK5" s="62">
        <v>4</v>
      </c>
      <c r="CL5" s="62"/>
      <c r="CM5" s="62"/>
      <c r="CN5" s="62"/>
      <c r="CO5" s="62"/>
      <c r="CP5" s="62"/>
      <c r="CQ5" s="62"/>
      <c r="CR5" s="62"/>
      <c r="CS5" s="62"/>
      <c r="CT5" s="62">
        <v>5</v>
      </c>
      <c r="CU5" s="62"/>
      <c r="CV5" s="62"/>
      <c r="CW5" s="62"/>
      <c r="CX5" s="62"/>
      <c r="CY5" s="62"/>
      <c r="CZ5" s="62"/>
      <c r="DA5" s="62"/>
      <c r="DB5" s="62"/>
      <c r="DC5" s="62">
        <v>6</v>
      </c>
      <c r="DD5" s="62"/>
      <c r="DE5" s="62"/>
      <c r="DF5" s="62"/>
      <c r="DG5" s="62"/>
      <c r="DH5" s="62"/>
      <c r="DI5" s="62"/>
      <c r="DJ5" s="62"/>
      <c r="DK5" s="62"/>
      <c r="DL5" s="62">
        <v>7</v>
      </c>
      <c r="DM5" s="62"/>
      <c r="DN5" s="62"/>
      <c r="DO5" s="62"/>
      <c r="DP5" s="62"/>
      <c r="DQ5" s="62"/>
      <c r="DR5" s="62"/>
      <c r="DS5" s="62"/>
      <c r="DT5" s="62"/>
      <c r="DU5" s="62"/>
      <c r="DV5" s="62">
        <v>8</v>
      </c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>
        <v>9</v>
      </c>
      <c r="EL5" s="62"/>
      <c r="EM5" s="62"/>
      <c r="EN5" s="62"/>
      <c r="EO5" s="62"/>
      <c r="EP5" s="62"/>
      <c r="EQ5" s="62"/>
      <c r="ER5" s="62"/>
      <c r="ES5" s="62"/>
      <c r="ET5" s="62">
        <v>10</v>
      </c>
      <c r="EU5" s="62"/>
      <c r="EV5" s="62"/>
      <c r="EW5" s="62"/>
      <c r="EX5" s="62"/>
      <c r="EY5" s="62"/>
      <c r="EZ5" s="62"/>
      <c r="FA5" s="62"/>
      <c r="FB5" s="62"/>
      <c r="FC5" s="62"/>
      <c r="FD5" s="62">
        <v>11</v>
      </c>
      <c r="FE5" s="62"/>
      <c r="FF5" s="62"/>
      <c r="FG5" s="62"/>
      <c r="FH5" s="62"/>
      <c r="FI5" s="62"/>
      <c r="FJ5" s="62"/>
      <c r="FK5" s="62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5" customHeight="1" x14ac:dyDescent="0.2">
      <c r="A6" s="6"/>
      <c r="B6" s="74" t="s">
        <v>58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29.25" customHeight="1" x14ac:dyDescent="0.2">
      <c r="A7" s="8"/>
      <c r="B7" s="42" t="s">
        <v>59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3"/>
      <c r="BF7" s="44">
        <f>SUM(CB7:FK7)</f>
        <v>28958.258403108008</v>
      </c>
      <c r="BG7" s="44"/>
      <c r="BH7" s="44"/>
      <c r="BI7" s="44"/>
      <c r="BJ7" s="44"/>
      <c r="BK7" s="44"/>
      <c r="BL7" s="44"/>
      <c r="BM7" s="44"/>
      <c r="BN7" s="44"/>
      <c r="BO7" s="44"/>
      <c r="BP7" s="45" t="s">
        <v>61</v>
      </c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4">
        <f>CB19*$CB$30</f>
        <v>2527.3636939447679</v>
      </c>
      <c r="CC7" s="44"/>
      <c r="CD7" s="44"/>
      <c r="CE7" s="44"/>
      <c r="CF7" s="44"/>
      <c r="CG7" s="44"/>
      <c r="CH7" s="44"/>
      <c r="CI7" s="44"/>
      <c r="CJ7" s="44"/>
      <c r="CK7" s="44">
        <f>CK19*$CK$30</f>
        <v>13554.37451020829</v>
      </c>
      <c r="CL7" s="44"/>
      <c r="CM7" s="44"/>
      <c r="CN7" s="44"/>
      <c r="CO7" s="44"/>
      <c r="CP7" s="44"/>
      <c r="CQ7" s="44"/>
      <c r="CR7" s="44"/>
      <c r="CS7" s="44"/>
      <c r="CT7" s="44">
        <f>CT19*$CT$30</f>
        <v>4092.3577337287338</v>
      </c>
      <c r="CU7" s="44"/>
      <c r="CV7" s="44"/>
      <c r="CW7" s="44"/>
      <c r="CX7" s="44"/>
      <c r="CY7" s="44"/>
      <c r="CZ7" s="44"/>
      <c r="DA7" s="44"/>
      <c r="DB7" s="44"/>
      <c r="DC7" s="44">
        <f>DC19*$DC$30</f>
        <v>28.995210400273688</v>
      </c>
      <c r="DD7" s="44"/>
      <c r="DE7" s="44"/>
      <c r="DF7" s="44"/>
      <c r="DG7" s="44"/>
      <c r="DH7" s="44"/>
      <c r="DI7" s="44"/>
      <c r="DJ7" s="44"/>
      <c r="DK7" s="44"/>
      <c r="DL7" s="44">
        <f>DL19*$DL$30</f>
        <v>8462.2499356182016</v>
      </c>
      <c r="DM7" s="44"/>
      <c r="DN7" s="44"/>
      <c r="DO7" s="44"/>
      <c r="DP7" s="44"/>
      <c r="DQ7" s="44"/>
      <c r="DR7" s="44"/>
      <c r="DS7" s="44"/>
      <c r="DT7" s="44"/>
      <c r="DU7" s="44"/>
      <c r="DV7" s="41">
        <v>7</v>
      </c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>
        <v>0</v>
      </c>
      <c r="EL7" s="41"/>
      <c r="EM7" s="41"/>
      <c r="EN7" s="41"/>
      <c r="EO7" s="41"/>
      <c r="EP7" s="41"/>
      <c r="EQ7" s="41"/>
      <c r="ER7" s="41"/>
      <c r="ES7" s="41"/>
      <c r="ET7" s="41">
        <f>$ET$30*ET19</f>
        <v>182.26347305389223</v>
      </c>
      <c r="EU7" s="41"/>
      <c r="EV7" s="41"/>
      <c r="EW7" s="41"/>
      <c r="EX7" s="41"/>
      <c r="EY7" s="41"/>
      <c r="EZ7" s="41"/>
      <c r="FA7" s="41"/>
      <c r="FB7" s="41"/>
      <c r="FC7" s="41"/>
      <c r="FD7" s="41">
        <f>FD19*$FD$30</f>
        <v>103.65384615384616</v>
      </c>
      <c r="FE7" s="41"/>
      <c r="FF7" s="41"/>
      <c r="FG7" s="41"/>
      <c r="FH7" s="41"/>
      <c r="FI7" s="41"/>
      <c r="FJ7" s="41"/>
      <c r="FK7" s="41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customHeight="1" x14ac:dyDescent="0.2">
      <c r="A8" s="6"/>
      <c r="B8" s="69" t="s">
        <v>87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44">
        <f t="shared" ref="BF8:BF15" si="0">SUM(CB8:FK8)</f>
        <v>18949.603488778273</v>
      </c>
      <c r="BG8" s="44"/>
      <c r="BH8" s="44"/>
      <c r="BI8" s="44"/>
      <c r="BJ8" s="44"/>
      <c r="BK8" s="44"/>
      <c r="BL8" s="44"/>
      <c r="BM8" s="44"/>
      <c r="BN8" s="44"/>
      <c r="BO8" s="44"/>
      <c r="BP8" s="45" t="s">
        <v>61</v>
      </c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4">
        <f t="shared" ref="CB8:CB15" si="1">CB20*$CB$30</f>
        <v>456.66463896630353</v>
      </c>
      <c r="CC8" s="44"/>
      <c r="CD8" s="44"/>
      <c r="CE8" s="44"/>
      <c r="CF8" s="44"/>
      <c r="CG8" s="44"/>
      <c r="CH8" s="44"/>
      <c r="CI8" s="44"/>
      <c r="CJ8" s="44"/>
      <c r="CK8" s="44">
        <f t="shared" ref="CK8:CK15" si="2">CK20*$CK$30</f>
        <v>8744.1563208909065</v>
      </c>
      <c r="CL8" s="44"/>
      <c r="CM8" s="44"/>
      <c r="CN8" s="44"/>
      <c r="CO8" s="44"/>
      <c r="CP8" s="44"/>
      <c r="CQ8" s="44"/>
      <c r="CR8" s="44"/>
      <c r="CS8" s="44"/>
      <c r="CT8" s="44">
        <f t="shared" ref="CT8:CT15" si="3">CT20*$CT$30</f>
        <v>2614.5618854378026</v>
      </c>
      <c r="CU8" s="44"/>
      <c r="CV8" s="44"/>
      <c r="CW8" s="44"/>
      <c r="CX8" s="44"/>
      <c r="CY8" s="44"/>
      <c r="CZ8" s="44"/>
      <c r="DA8" s="44"/>
      <c r="DB8" s="44"/>
      <c r="DC8" s="44">
        <f t="shared" ref="DC8:DC15" si="4">DC20*$DC$30</f>
        <v>471.44064317482037</v>
      </c>
      <c r="DD8" s="44"/>
      <c r="DE8" s="44"/>
      <c r="DF8" s="44"/>
      <c r="DG8" s="44"/>
      <c r="DH8" s="44"/>
      <c r="DI8" s="44"/>
      <c r="DJ8" s="44"/>
      <c r="DK8" s="44"/>
      <c r="DL8" s="44">
        <f t="shared" ref="DL8:DL15" si="5">DL20*$DL$30</f>
        <v>6401.7477571025438</v>
      </c>
      <c r="DM8" s="44"/>
      <c r="DN8" s="44"/>
      <c r="DO8" s="44"/>
      <c r="DP8" s="44"/>
      <c r="DQ8" s="44"/>
      <c r="DR8" s="44"/>
      <c r="DS8" s="44"/>
      <c r="DT8" s="44"/>
      <c r="DU8" s="44"/>
      <c r="DV8" s="41">
        <v>4</v>
      </c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>
        <v>0</v>
      </c>
      <c r="EL8" s="41"/>
      <c r="EM8" s="41"/>
      <c r="EN8" s="41"/>
      <c r="EO8" s="41"/>
      <c r="EP8" s="41"/>
      <c r="EQ8" s="41"/>
      <c r="ER8" s="41"/>
      <c r="ES8" s="41"/>
      <c r="ET8" s="41">
        <f t="shared" ref="ET8:ET15" si="6">$ET$30*ET20</f>
        <v>189.7245508982036</v>
      </c>
      <c r="EU8" s="41"/>
      <c r="EV8" s="41"/>
      <c r="EW8" s="41"/>
      <c r="EX8" s="41"/>
      <c r="EY8" s="41"/>
      <c r="EZ8" s="41"/>
      <c r="FA8" s="41"/>
      <c r="FB8" s="41"/>
      <c r="FC8" s="41"/>
      <c r="FD8" s="41">
        <f t="shared" ref="FD8:FD15" si="7">FD20*$FD$30</f>
        <v>67.307692307692307</v>
      </c>
      <c r="FE8" s="41"/>
      <c r="FF8" s="41"/>
      <c r="FG8" s="41"/>
      <c r="FH8" s="41"/>
      <c r="FI8" s="41"/>
      <c r="FJ8" s="41"/>
      <c r="FK8" s="41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5" customHeight="1" x14ac:dyDescent="0.2">
      <c r="A9" s="6"/>
      <c r="B9" s="69" t="s">
        <v>88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44">
        <f t="shared" si="0"/>
        <v>3911.2634871423797</v>
      </c>
      <c r="BG9" s="44"/>
      <c r="BH9" s="44"/>
      <c r="BI9" s="44"/>
      <c r="BJ9" s="44"/>
      <c r="BK9" s="44"/>
      <c r="BL9" s="44"/>
      <c r="BM9" s="44"/>
      <c r="BN9" s="44"/>
      <c r="BO9" s="44"/>
      <c r="BP9" s="45" t="s">
        <v>61</v>
      </c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4">
        <f t="shared" si="1"/>
        <v>242.94845958956174</v>
      </c>
      <c r="CC9" s="44"/>
      <c r="CD9" s="44"/>
      <c r="CE9" s="44"/>
      <c r="CF9" s="44"/>
      <c r="CG9" s="44"/>
      <c r="CH9" s="44"/>
      <c r="CI9" s="44"/>
      <c r="CJ9" s="44"/>
      <c r="CK9" s="44">
        <f t="shared" si="2"/>
        <v>1862.0951227057126</v>
      </c>
      <c r="CL9" s="44"/>
      <c r="CM9" s="44"/>
      <c r="CN9" s="44"/>
      <c r="CO9" s="44"/>
      <c r="CP9" s="44"/>
      <c r="CQ9" s="44"/>
      <c r="CR9" s="44"/>
      <c r="CS9" s="44"/>
      <c r="CT9" s="44">
        <f t="shared" si="3"/>
        <v>558.73123146558453</v>
      </c>
      <c r="CU9" s="44"/>
      <c r="CV9" s="44"/>
      <c r="CW9" s="44"/>
      <c r="CX9" s="44"/>
      <c r="CY9" s="44"/>
      <c r="CZ9" s="44"/>
      <c r="DA9" s="44"/>
      <c r="DB9" s="44"/>
      <c r="DC9" s="44">
        <f t="shared" si="4"/>
        <v>128.86760177899419</v>
      </c>
      <c r="DD9" s="44"/>
      <c r="DE9" s="44"/>
      <c r="DF9" s="44"/>
      <c r="DG9" s="44"/>
      <c r="DH9" s="44"/>
      <c r="DI9" s="44"/>
      <c r="DJ9" s="44"/>
      <c r="DK9" s="44"/>
      <c r="DL9" s="44">
        <f t="shared" si="5"/>
        <v>1077.2325409714801</v>
      </c>
      <c r="DM9" s="44"/>
      <c r="DN9" s="44"/>
      <c r="DO9" s="44"/>
      <c r="DP9" s="44"/>
      <c r="DQ9" s="44"/>
      <c r="DR9" s="44"/>
      <c r="DS9" s="44"/>
      <c r="DT9" s="44"/>
      <c r="DU9" s="44"/>
      <c r="DV9" s="41">
        <v>1</v>
      </c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>
        <v>0</v>
      </c>
      <c r="EL9" s="41"/>
      <c r="EM9" s="41"/>
      <c r="EN9" s="41"/>
      <c r="EO9" s="41"/>
      <c r="EP9" s="41"/>
      <c r="EQ9" s="41"/>
      <c r="ER9" s="41"/>
      <c r="ES9" s="41"/>
      <c r="ET9" s="41">
        <f t="shared" si="6"/>
        <v>25.580838323353294</v>
      </c>
      <c r="EU9" s="41"/>
      <c r="EV9" s="41"/>
      <c r="EW9" s="41"/>
      <c r="EX9" s="41"/>
      <c r="EY9" s="41"/>
      <c r="EZ9" s="41"/>
      <c r="FA9" s="41"/>
      <c r="FB9" s="41"/>
      <c r="FC9" s="41"/>
      <c r="FD9" s="41">
        <f t="shared" si="7"/>
        <v>14.807692307692308</v>
      </c>
      <c r="FE9" s="41"/>
      <c r="FF9" s="41"/>
      <c r="FG9" s="41"/>
      <c r="FH9" s="41"/>
      <c r="FI9" s="41"/>
      <c r="FJ9" s="41"/>
      <c r="FK9" s="41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26.25" customHeight="1" x14ac:dyDescent="0.2">
      <c r="A10" s="6"/>
      <c r="B10" s="69" t="s">
        <v>89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44">
        <f t="shared" si="0"/>
        <v>5115.9553740019746</v>
      </c>
      <c r="BG10" s="44"/>
      <c r="BH10" s="44"/>
      <c r="BI10" s="44"/>
      <c r="BJ10" s="44"/>
      <c r="BK10" s="44"/>
      <c r="BL10" s="44"/>
      <c r="BM10" s="44"/>
      <c r="BN10" s="44"/>
      <c r="BO10" s="44"/>
      <c r="BP10" s="45" t="s">
        <v>61</v>
      </c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4">
        <f t="shared" si="1"/>
        <v>462.03383329110716</v>
      </c>
      <c r="CC10" s="44"/>
      <c r="CD10" s="44"/>
      <c r="CE10" s="44"/>
      <c r="CF10" s="44"/>
      <c r="CG10" s="44"/>
      <c r="CH10" s="44"/>
      <c r="CI10" s="44"/>
      <c r="CJ10" s="44"/>
      <c r="CK10" s="44">
        <f t="shared" si="2"/>
        <v>2600.8737884099814</v>
      </c>
      <c r="CL10" s="44"/>
      <c r="CM10" s="44"/>
      <c r="CN10" s="44"/>
      <c r="CO10" s="44"/>
      <c r="CP10" s="44"/>
      <c r="CQ10" s="44"/>
      <c r="CR10" s="44"/>
      <c r="CS10" s="44"/>
      <c r="CT10" s="44">
        <f t="shared" si="3"/>
        <v>788.22928047448102</v>
      </c>
      <c r="CU10" s="44"/>
      <c r="CV10" s="44"/>
      <c r="CW10" s="44"/>
      <c r="CX10" s="44"/>
      <c r="CY10" s="44"/>
      <c r="CZ10" s="44"/>
      <c r="DA10" s="44"/>
      <c r="DB10" s="44"/>
      <c r="DC10" s="44">
        <f t="shared" si="4"/>
        <v>3.2216900444748546</v>
      </c>
      <c r="DD10" s="44"/>
      <c r="DE10" s="44"/>
      <c r="DF10" s="44"/>
      <c r="DG10" s="44"/>
      <c r="DH10" s="44"/>
      <c r="DI10" s="44"/>
      <c r="DJ10" s="44"/>
      <c r="DK10" s="44"/>
      <c r="DL10" s="44">
        <f t="shared" si="5"/>
        <v>1202.426007944988</v>
      </c>
      <c r="DM10" s="44"/>
      <c r="DN10" s="44"/>
      <c r="DO10" s="44"/>
      <c r="DP10" s="44"/>
      <c r="DQ10" s="44"/>
      <c r="DR10" s="44"/>
      <c r="DS10" s="44"/>
      <c r="DT10" s="44"/>
      <c r="DU10" s="44"/>
      <c r="DV10" s="41">
        <v>1</v>
      </c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>
        <v>0</v>
      </c>
      <c r="EL10" s="41"/>
      <c r="EM10" s="41"/>
      <c r="EN10" s="41"/>
      <c r="EO10" s="41"/>
      <c r="EP10" s="41"/>
      <c r="EQ10" s="41"/>
      <c r="ER10" s="41"/>
      <c r="ES10" s="41"/>
      <c r="ET10" s="41">
        <f t="shared" si="6"/>
        <v>37.305389221556887</v>
      </c>
      <c r="EU10" s="41"/>
      <c r="EV10" s="41"/>
      <c r="EW10" s="41"/>
      <c r="EX10" s="41"/>
      <c r="EY10" s="41"/>
      <c r="EZ10" s="41"/>
      <c r="FA10" s="41"/>
      <c r="FB10" s="41"/>
      <c r="FC10" s="41"/>
      <c r="FD10" s="41">
        <f t="shared" si="7"/>
        <v>20.865384615384617</v>
      </c>
      <c r="FE10" s="41"/>
      <c r="FF10" s="41"/>
      <c r="FG10" s="41"/>
      <c r="FH10" s="41"/>
      <c r="FI10" s="41"/>
      <c r="FJ10" s="41"/>
      <c r="FK10" s="41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5" customHeight="1" x14ac:dyDescent="0.2">
      <c r="A11" s="6"/>
      <c r="B11" s="55" t="s">
        <v>90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44">
        <f t="shared" si="0"/>
        <v>6866.8029361361214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5" t="s">
        <v>61</v>
      </c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4">
        <f t="shared" si="1"/>
        <v>279.75423612870537</v>
      </c>
      <c r="CC11" s="44"/>
      <c r="CD11" s="44"/>
      <c r="CE11" s="44"/>
      <c r="CF11" s="44"/>
      <c r="CG11" s="44"/>
      <c r="CH11" s="44"/>
      <c r="CI11" s="44"/>
      <c r="CJ11" s="44"/>
      <c r="CK11" s="44">
        <f t="shared" si="2"/>
        <v>2970.2631212621163</v>
      </c>
      <c r="CL11" s="44"/>
      <c r="CM11" s="44"/>
      <c r="CN11" s="44"/>
      <c r="CO11" s="44"/>
      <c r="CP11" s="44"/>
      <c r="CQ11" s="44"/>
      <c r="CR11" s="44"/>
      <c r="CS11" s="44"/>
      <c r="CT11" s="44">
        <f t="shared" si="3"/>
        <v>884.74715155298884</v>
      </c>
      <c r="CU11" s="44"/>
      <c r="CV11" s="44"/>
      <c r="CW11" s="44"/>
      <c r="CX11" s="44"/>
      <c r="CY11" s="44"/>
      <c r="CZ11" s="44"/>
      <c r="DA11" s="44"/>
      <c r="DB11" s="44"/>
      <c r="DC11" s="44">
        <f t="shared" si="4"/>
        <v>349.01642148477595</v>
      </c>
      <c r="DD11" s="44"/>
      <c r="DE11" s="44"/>
      <c r="DF11" s="44"/>
      <c r="DG11" s="44"/>
      <c r="DH11" s="44"/>
      <c r="DI11" s="44"/>
      <c r="DJ11" s="44"/>
      <c r="DK11" s="44"/>
      <c r="DL11" s="44">
        <f t="shared" si="5"/>
        <v>2320.3733414974931</v>
      </c>
      <c r="DM11" s="44"/>
      <c r="DN11" s="44"/>
      <c r="DO11" s="44"/>
      <c r="DP11" s="44"/>
      <c r="DQ11" s="44"/>
      <c r="DR11" s="44"/>
      <c r="DS11" s="44"/>
      <c r="DT11" s="44"/>
      <c r="DU11" s="44"/>
      <c r="DV11" s="41">
        <v>1</v>
      </c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>
        <v>0</v>
      </c>
      <c r="EL11" s="41"/>
      <c r="EM11" s="41"/>
      <c r="EN11" s="41"/>
      <c r="EO11" s="41"/>
      <c r="EP11" s="41"/>
      <c r="EQ11" s="41"/>
      <c r="ER11" s="41"/>
      <c r="ES11" s="41"/>
      <c r="ET11" s="41">
        <f t="shared" si="6"/>
        <v>39.437125748502993</v>
      </c>
      <c r="EU11" s="41"/>
      <c r="EV11" s="41"/>
      <c r="EW11" s="41"/>
      <c r="EX11" s="41"/>
      <c r="EY11" s="41"/>
      <c r="EZ11" s="41"/>
      <c r="FA11" s="41"/>
      <c r="FB11" s="41"/>
      <c r="FC11" s="41"/>
      <c r="FD11" s="41">
        <f t="shared" si="7"/>
        <v>22.21153846153846</v>
      </c>
      <c r="FE11" s="41"/>
      <c r="FF11" s="41"/>
      <c r="FG11" s="41"/>
      <c r="FH11" s="41"/>
      <c r="FI11" s="41"/>
      <c r="FJ11" s="41"/>
      <c r="FK11" s="41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27.75" customHeight="1" x14ac:dyDescent="0.2">
      <c r="A12" s="6"/>
      <c r="B12" s="69" t="s">
        <v>62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44">
        <f t="shared" si="0"/>
        <v>4447.0238080770278</v>
      </c>
      <c r="BG12" s="44"/>
      <c r="BH12" s="44"/>
      <c r="BI12" s="44"/>
      <c r="BJ12" s="44"/>
      <c r="BK12" s="44"/>
      <c r="BL12" s="44"/>
      <c r="BM12" s="44"/>
      <c r="BN12" s="44"/>
      <c r="BO12" s="44"/>
      <c r="BP12" s="45" t="s">
        <v>61</v>
      </c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4">
        <f t="shared" si="1"/>
        <v>202.05764631365594</v>
      </c>
      <c r="CC12" s="44"/>
      <c r="CD12" s="44"/>
      <c r="CE12" s="44"/>
      <c r="CF12" s="44"/>
      <c r="CG12" s="44"/>
      <c r="CH12" s="44"/>
      <c r="CI12" s="44"/>
      <c r="CJ12" s="44"/>
      <c r="CK12" s="44">
        <f t="shared" si="2"/>
        <v>1107.0027325221695</v>
      </c>
      <c r="CL12" s="44"/>
      <c r="CM12" s="44"/>
      <c r="CN12" s="44"/>
      <c r="CO12" s="44"/>
      <c r="CP12" s="44"/>
      <c r="CQ12" s="44"/>
      <c r="CR12" s="44"/>
      <c r="CS12" s="44"/>
      <c r="CT12" s="44">
        <f t="shared" si="3"/>
        <v>332.4504448259716</v>
      </c>
      <c r="CU12" s="44"/>
      <c r="CV12" s="44"/>
      <c r="CW12" s="44"/>
      <c r="CX12" s="44"/>
      <c r="CY12" s="44"/>
      <c r="CZ12" s="44"/>
      <c r="DA12" s="44"/>
      <c r="DB12" s="44"/>
      <c r="DC12" s="44">
        <f t="shared" si="4"/>
        <v>1954.491960314745</v>
      </c>
      <c r="DD12" s="44"/>
      <c r="DE12" s="44"/>
      <c r="DF12" s="44"/>
      <c r="DG12" s="44"/>
      <c r="DH12" s="44"/>
      <c r="DI12" s="44"/>
      <c r="DJ12" s="44"/>
      <c r="DK12" s="44"/>
      <c r="DL12" s="44">
        <f t="shared" si="5"/>
        <v>625.57284353853322</v>
      </c>
      <c r="DM12" s="44"/>
      <c r="DN12" s="44"/>
      <c r="DO12" s="44"/>
      <c r="DP12" s="44"/>
      <c r="DQ12" s="44"/>
      <c r="DR12" s="44"/>
      <c r="DS12" s="44"/>
      <c r="DT12" s="44"/>
      <c r="DU12" s="44"/>
      <c r="DV12" s="41">
        <v>1</v>
      </c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>
        <v>0</v>
      </c>
      <c r="EL12" s="41"/>
      <c r="EM12" s="41"/>
      <c r="EN12" s="41"/>
      <c r="EO12" s="41"/>
      <c r="EP12" s="41"/>
      <c r="EQ12" s="41"/>
      <c r="ER12" s="41"/>
      <c r="ES12" s="41"/>
      <c r="ET12" s="41">
        <f t="shared" si="6"/>
        <v>216.37125748502996</v>
      </c>
      <c r="EU12" s="41"/>
      <c r="EV12" s="41"/>
      <c r="EW12" s="41"/>
      <c r="EX12" s="41"/>
      <c r="EY12" s="41"/>
      <c r="EZ12" s="41"/>
      <c r="FA12" s="41"/>
      <c r="FB12" s="41"/>
      <c r="FC12" s="41"/>
      <c r="FD12" s="41">
        <f t="shared" si="7"/>
        <v>8.0769230769230766</v>
      </c>
      <c r="FE12" s="41"/>
      <c r="FF12" s="41"/>
      <c r="FG12" s="41"/>
      <c r="FH12" s="41"/>
      <c r="FI12" s="41"/>
      <c r="FJ12" s="41"/>
      <c r="FK12" s="41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5" customHeight="1" x14ac:dyDescent="0.2">
      <c r="A13" s="6"/>
      <c r="B13" s="69" t="s">
        <v>63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44">
        <f t="shared" si="0"/>
        <v>2044.8010194864166</v>
      </c>
      <c r="BG13" s="44"/>
      <c r="BH13" s="44"/>
      <c r="BI13" s="44"/>
      <c r="BJ13" s="44"/>
      <c r="BK13" s="44"/>
      <c r="BL13" s="44"/>
      <c r="BM13" s="44"/>
      <c r="BN13" s="44"/>
      <c r="BO13" s="44"/>
      <c r="BP13" s="45" t="s">
        <v>61</v>
      </c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4">
        <f t="shared" si="1"/>
        <v>75.815855079807449</v>
      </c>
      <c r="CC13" s="44"/>
      <c r="CD13" s="44"/>
      <c r="CE13" s="44"/>
      <c r="CF13" s="44"/>
      <c r="CG13" s="44"/>
      <c r="CH13" s="44"/>
      <c r="CI13" s="44"/>
      <c r="CJ13" s="44"/>
      <c r="CK13" s="44">
        <f t="shared" si="2"/>
        <v>1045.2436327077749</v>
      </c>
      <c r="CL13" s="44"/>
      <c r="CM13" s="44"/>
      <c r="CN13" s="44"/>
      <c r="CO13" s="44"/>
      <c r="CP13" s="44"/>
      <c r="CQ13" s="44"/>
      <c r="CR13" s="44"/>
      <c r="CS13" s="44"/>
      <c r="CT13" s="44">
        <f t="shared" si="3"/>
        <v>313.14687061027001</v>
      </c>
      <c r="CU13" s="44"/>
      <c r="CV13" s="44"/>
      <c r="CW13" s="44"/>
      <c r="CX13" s="44"/>
      <c r="CY13" s="44"/>
      <c r="CZ13" s="44"/>
      <c r="DA13" s="44"/>
      <c r="DB13" s="44"/>
      <c r="DC13" s="44">
        <f t="shared" si="4"/>
        <v>6.4433800889497093</v>
      </c>
      <c r="DD13" s="44"/>
      <c r="DE13" s="44"/>
      <c r="DF13" s="44"/>
      <c r="DG13" s="44"/>
      <c r="DH13" s="44"/>
      <c r="DI13" s="44"/>
      <c r="DJ13" s="44"/>
      <c r="DK13" s="44"/>
      <c r="DL13" s="44">
        <f t="shared" si="5"/>
        <v>581.89114742061861</v>
      </c>
      <c r="DM13" s="44"/>
      <c r="DN13" s="44"/>
      <c r="DO13" s="44"/>
      <c r="DP13" s="44"/>
      <c r="DQ13" s="44"/>
      <c r="DR13" s="44"/>
      <c r="DS13" s="44"/>
      <c r="DT13" s="44"/>
      <c r="DU13" s="44"/>
      <c r="DV13" s="41">
        <v>1</v>
      </c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>
        <v>0</v>
      </c>
      <c r="EL13" s="41"/>
      <c r="EM13" s="41"/>
      <c r="EN13" s="41"/>
      <c r="EO13" s="41"/>
      <c r="EP13" s="41"/>
      <c r="EQ13" s="41"/>
      <c r="ER13" s="41"/>
      <c r="ES13" s="41"/>
      <c r="ET13" s="41">
        <f t="shared" si="6"/>
        <v>13.8562874251497</v>
      </c>
      <c r="EU13" s="41"/>
      <c r="EV13" s="41"/>
      <c r="EW13" s="41"/>
      <c r="EX13" s="41"/>
      <c r="EY13" s="41"/>
      <c r="EZ13" s="41"/>
      <c r="FA13" s="41"/>
      <c r="FB13" s="41"/>
      <c r="FC13" s="41"/>
      <c r="FD13" s="41">
        <f t="shared" si="7"/>
        <v>7.4038461538461542</v>
      </c>
      <c r="FE13" s="41"/>
      <c r="FF13" s="41"/>
      <c r="FG13" s="41"/>
      <c r="FH13" s="41"/>
      <c r="FI13" s="41"/>
      <c r="FJ13" s="41"/>
      <c r="FK13" s="41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s="20" customFormat="1" ht="15" customHeight="1" x14ac:dyDescent="0.2">
      <c r="A14" s="7"/>
      <c r="B14" s="49" t="s">
        <v>60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50"/>
      <c r="BF14" s="51">
        <f>SUM(CB14:FK14)</f>
        <v>90909.934802824675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9" t="s">
        <v>61</v>
      </c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1">
        <f t="shared" si="1"/>
        <v>5358.0717000253362</v>
      </c>
      <c r="CC14" s="51"/>
      <c r="CD14" s="51"/>
      <c r="CE14" s="51"/>
      <c r="CF14" s="51"/>
      <c r="CG14" s="51"/>
      <c r="CH14" s="51"/>
      <c r="CI14" s="51"/>
      <c r="CJ14" s="51"/>
      <c r="CK14" s="51">
        <f t="shared" si="2"/>
        <v>42529.87971746752</v>
      </c>
      <c r="CL14" s="51"/>
      <c r="CM14" s="51"/>
      <c r="CN14" s="51"/>
      <c r="CO14" s="51"/>
      <c r="CP14" s="51"/>
      <c r="CQ14" s="51"/>
      <c r="CR14" s="51"/>
      <c r="CS14" s="51"/>
      <c r="CT14" s="51">
        <f t="shared" si="3"/>
        <v>12937.684407679102</v>
      </c>
      <c r="CU14" s="51"/>
      <c r="CV14" s="51"/>
      <c r="CW14" s="51"/>
      <c r="CX14" s="51"/>
      <c r="CY14" s="51"/>
      <c r="CZ14" s="51"/>
      <c r="DA14" s="51"/>
      <c r="DB14" s="51"/>
      <c r="DC14" s="51">
        <f t="shared" si="4"/>
        <v>3108.9308929182348</v>
      </c>
      <c r="DD14" s="51"/>
      <c r="DE14" s="51"/>
      <c r="DF14" s="51"/>
      <c r="DG14" s="51"/>
      <c r="DH14" s="51"/>
      <c r="DI14" s="51"/>
      <c r="DJ14" s="51"/>
      <c r="DK14" s="51"/>
      <c r="DL14" s="51">
        <f t="shared" si="5"/>
        <v>25770.146067231035</v>
      </c>
      <c r="DM14" s="51"/>
      <c r="DN14" s="51"/>
      <c r="DO14" s="51"/>
      <c r="DP14" s="51"/>
      <c r="DQ14" s="51"/>
      <c r="DR14" s="51"/>
      <c r="DS14" s="51"/>
      <c r="DT14" s="51"/>
      <c r="DU14" s="51"/>
      <c r="DV14" s="60">
        <v>23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>
        <v>0</v>
      </c>
      <c r="EL14" s="60"/>
      <c r="EM14" s="60"/>
      <c r="EN14" s="60"/>
      <c r="EO14" s="60"/>
      <c r="EP14" s="60"/>
      <c r="EQ14" s="60"/>
      <c r="ER14" s="60"/>
      <c r="ES14" s="60"/>
      <c r="ET14" s="60">
        <f t="shared" si="6"/>
        <v>853.76047904191614</v>
      </c>
      <c r="EU14" s="60"/>
      <c r="EV14" s="60"/>
      <c r="EW14" s="60"/>
      <c r="EX14" s="60"/>
      <c r="EY14" s="60"/>
      <c r="EZ14" s="60"/>
      <c r="FA14" s="60"/>
      <c r="FB14" s="60"/>
      <c r="FC14" s="60"/>
      <c r="FD14" s="60">
        <f t="shared" si="7"/>
        <v>328.46153846153845</v>
      </c>
      <c r="FE14" s="60"/>
      <c r="FF14" s="60"/>
      <c r="FG14" s="60"/>
      <c r="FH14" s="60"/>
      <c r="FI14" s="60"/>
      <c r="FJ14" s="60"/>
      <c r="FK14" s="60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</row>
    <row r="15" spans="1:215" ht="15" customHeight="1" x14ac:dyDescent="0.2">
      <c r="A15" s="6"/>
      <c r="B15" s="49" t="s">
        <v>64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50"/>
      <c r="BF15" s="44">
        <f t="shared" si="0"/>
        <v>30373.66519717532</v>
      </c>
      <c r="BG15" s="44"/>
      <c r="BH15" s="44"/>
      <c r="BI15" s="44"/>
      <c r="BJ15" s="44"/>
      <c r="BK15" s="44"/>
      <c r="BL15" s="44"/>
      <c r="BM15" s="44"/>
      <c r="BN15" s="44"/>
      <c r="BO15" s="44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4">
        <f t="shared" si="1"/>
        <v>22578.928299974665</v>
      </c>
      <c r="CC15" s="44"/>
      <c r="CD15" s="44"/>
      <c r="CE15" s="44"/>
      <c r="CF15" s="44"/>
      <c r="CG15" s="44"/>
      <c r="CH15" s="44"/>
      <c r="CI15" s="44"/>
      <c r="CJ15" s="44"/>
      <c r="CK15" s="44">
        <f t="shared" si="2"/>
        <v>2673.1202825324813</v>
      </c>
      <c r="CL15" s="44"/>
      <c r="CM15" s="44"/>
      <c r="CN15" s="44"/>
      <c r="CO15" s="44"/>
      <c r="CP15" s="44"/>
      <c r="CQ15" s="44"/>
      <c r="CR15" s="44"/>
      <c r="CS15" s="44"/>
      <c r="CT15" s="44">
        <f t="shared" si="3"/>
        <v>804.31559232089899</v>
      </c>
      <c r="CU15" s="44"/>
      <c r="CV15" s="44"/>
      <c r="CW15" s="44"/>
      <c r="CX15" s="44"/>
      <c r="CY15" s="44"/>
      <c r="CZ15" s="44"/>
      <c r="DA15" s="44"/>
      <c r="DB15" s="44"/>
      <c r="DC15" s="44">
        <f t="shared" si="4"/>
        <v>30.06910708176531</v>
      </c>
      <c r="DD15" s="44"/>
      <c r="DE15" s="44"/>
      <c r="DF15" s="44"/>
      <c r="DG15" s="44"/>
      <c r="DH15" s="44"/>
      <c r="DI15" s="44"/>
      <c r="DJ15" s="44"/>
      <c r="DK15" s="44"/>
      <c r="DL15" s="44">
        <f t="shared" si="5"/>
        <v>4228.4539327689654</v>
      </c>
      <c r="DM15" s="44"/>
      <c r="DN15" s="44"/>
      <c r="DO15" s="44"/>
      <c r="DP15" s="44"/>
      <c r="DQ15" s="44"/>
      <c r="DR15" s="44"/>
      <c r="DS15" s="44"/>
      <c r="DT15" s="44"/>
      <c r="DU15" s="44"/>
      <c r="DV15" s="57">
        <v>1</v>
      </c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7">
        <v>0</v>
      </c>
      <c r="EL15" s="58"/>
      <c r="EM15" s="58"/>
      <c r="EN15" s="58"/>
      <c r="EO15" s="58"/>
      <c r="EP15" s="58"/>
      <c r="EQ15" s="58"/>
      <c r="ER15" s="58"/>
      <c r="ES15" s="58"/>
      <c r="ET15" s="41">
        <f t="shared" si="6"/>
        <v>36.23952095808383</v>
      </c>
      <c r="EU15" s="41"/>
      <c r="EV15" s="41"/>
      <c r="EW15" s="41"/>
      <c r="EX15" s="41"/>
      <c r="EY15" s="41"/>
      <c r="EZ15" s="41"/>
      <c r="FA15" s="41"/>
      <c r="FB15" s="41"/>
      <c r="FC15" s="41"/>
      <c r="FD15" s="41">
        <f t="shared" si="7"/>
        <v>21.53846153846154</v>
      </c>
      <c r="FE15" s="41"/>
      <c r="FF15" s="41"/>
      <c r="FG15" s="41"/>
      <c r="FH15" s="41"/>
      <c r="FI15" s="41"/>
      <c r="FJ15" s="41"/>
      <c r="FK15" s="41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x14ac:dyDescent="0.2">
      <c r="EK16" s="15"/>
      <c r="EL16" s="15"/>
      <c r="EM16" s="15"/>
      <c r="EN16" s="15"/>
      <c r="EO16" s="15"/>
      <c r="EP16" s="15"/>
      <c r="EQ16" s="15"/>
      <c r="ER16" s="15"/>
      <c r="ES16" s="15"/>
      <c r="FD16" s="15"/>
      <c r="FE16" s="15"/>
      <c r="FF16" s="15"/>
      <c r="FG16" s="15"/>
      <c r="FH16" s="15"/>
      <c r="FI16" s="15"/>
      <c r="FJ16" s="15"/>
      <c r="FK16" s="15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9" spans="1:215" ht="15" customHeight="1" outlineLevel="1" x14ac:dyDescent="0.2">
      <c r="A19" s="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3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6">
        <v>9.0466538781714859E-2</v>
      </c>
      <c r="CC19" s="46"/>
      <c r="CD19" s="46"/>
      <c r="CE19" s="46"/>
      <c r="CF19" s="46"/>
      <c r="CG19" s="46"/>
      <c r="CH19" s="46"/>
      <c r="CI19" s="46"/>
      <c r="CJ19" s="46"/>
      <c r="CK19" s="46">
        <v>0.29985564033821405</v>
      </c>
      <c r="CL19" s="46"/>
      <c r="CM19" s="46"/>
      <c r="CN19" s="46"/>
      <c r="CO19" s="46"/>
      <c r="CP19" s="46"/>
      <c r="CQ19" s="46"/>
      <c r="CR19" s="46"/>
      <c r="CS19" s="46"/>
      <c r="CT19" s="46">
        <v>0.29779928203527389</v>
      </c>
      <c r="CU19" s="46"/>
      <c r="CV19" s="46"/>
      <c r="CW19" s="46"/>
      <c r="CX19" s="46"/>
      <c r="CY19" s="46"/>
      <c r="CZ19" s="46"/>
      <c r="DA19" s="46"/>
      <c r="DB19" s="46"/>
      <c r="DC19" s="46">
        <v>9.2370851864522745E-3</v>
      </c>
      <c r="DD19" s="46"/>
      <c r="DE19" s="46"/>
      <c r="DF19" s="46"/>
      <c r="DG19" s="46"/>
      <c r="DH19" s="46"/>
      <c r="DI19" s="46"/>
      <c r="DJ19" s="46"/>
      <c r="DK19" s="46"/>
      <c r="DL19" s="46">
        <v>0.28208816196816527</v>
      </c>
      <c r="DM19" s="46"/>
      <c r="DN19" s="46"/>
      <c r="DO19" s="46"/>
      <c r="DP19" s="46"/>
      <c r="DQ19" s="46"/>
      <c r="DR19" s="46"/>
      <c r="DS19" s="46"/>
      <c r="DT19" s="46"/>
      <c r="DU19" s="46"/>
      <c r="DV19" s="47">
        <v>0.29629629629629628</v>
      </c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8"/>
      <c r="EL19" s="48"/>
      <c r="EM19" s="48"/>
      <c r="EN19" s="48"/>
      <c r="EO19" s="48"/>
      <c r="EP19" s="48"/>
      <c r="EQ19" s="48"/>
      <c r="ER19" s="48"/>
      <c r="ES19" s="48"/>
      <c r="ET19" s="48">
        <v>0.20479041916167665</v>
      </c>
      <c r="EU19" s="48"/>
      <c r="EV19" s="48"/>
      <c r="EW19" s="48"/>
      <c r="EX19" s="48"/>
      <c r="EY19" s="48"/>
      <c r="EZ19" s="48"/>
      <c r="FA19" s="48"/>
      <c r="FB19" s="48"/>
      <c r="FC19" s="48"/>
      <c r="FD19" s="48">
        <v>0.29615384615384616</v>
      </c>
      <c r="FE19" s="48"/>
      <c r="FF19" s="48"/>
      <c r="FG19" s="48"/>
      <c r="FH19" s="48"/>
      <c r="FI19" s="48"/>
      <c r="FJ19" s="48"/>
      <c r="FK19" s="48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</row>
    <row r="20" spans="1:215" ht="15" customHeight="1" outlineLevel="1" x14ac:dyDescent="0.2">
      <c r="A20" s="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3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6">
        <v>1.6346230410076368E-2</v>
      </c>
      <c r="CC20" s="46"/>
      <c r="CD20" s="46"/>
      <c r="CE20" s="46"/>
      <c r="CF20" s="46"/>
      <c r="CG20" s="46"/>
      <c r="CH20" s="46"/>
      <c r="CI20" s="46"/>
      <c r="CJ20" s="46"/>
      <c r="CK20" s="46">
        <v>0.19344194679315324</v>
      </c>
      <c r="CL20" s="46"/>
      <c r="CM20" s="46"/>
      <c r="CN20" s="46"/>
      <c r="CO20" s="46"/>
      <c r="CP20" s="46"/>
      <c r="CQ20" s="46"/>
      <c r="CR20" s="46"/>
      <c r="CS20" s="46"/>
      <c r="CT20" s="46">
        <v>0.19026065241142501</v>
      </c>
      <c r="CU20" s="46"/>
      <c r="CV20" s="46"/>
      <c r="CW20" s="46"/>
      <c r="CX20" s="46"/>
      <c r="CY20" s="46"/>
      <c r="CZ20" s="46"/>
      <c r="DA20" s="46"/>
      <c r="DB20" s="46"/>
      <c r="DC20" s="46">
        <v>0.15018816284639069</v>
      </c>
      <c r="DD20" s="46"/>
      <c r="DE20" s="46"/>
      <c r="DF20" s="46"/>
      <c r="DG20" s="46"/>
      <c r="DH20" s="46"/>
      <c r="DI20" s="46"/>
      <c r="DJ20" s="46"/>
      <c r="DK20" s="46"/>
      <c r="DL20" s="46">
        <v>0.21340155064244812</v>
      </c>
      <c r="DM20" s="46"/>
      <c r="DN20" s="46"/>
      <c r="DO20" s="46"/>
      <c r="DP20" s="46"/>
      <c r="DQ20" s="46"/>
      <c r="DR20" s="46"/>
      <c r="DS20" s="46"/>
      <c r="DT20" s="46"/>
      <c r="DU20" s="46"/>
      <c r="DV20" s="47">
        <v>2.6448029621793179E-4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0"/>
      <c r="EL20" s="40"/>
      <c r="EM20" s="40"/>
      <c r="EN20" s="40"/>
      <c r="EO20" s="40"/>
      <c r="EP20" s="40"/>
      <c r="EQ20" s="40"/>
      <c r="ER20" s="40"/>
      <c r="ES20" s="40"/>
      <c r="ET20" s="48">
        <v>0.21317365269461078</v>
      </c>
      <c r="EU20" s="48"/>
      <c r="EV20" s="48"/>
      <c r="EW20" s="48"/>
      <c r="EX20" s="48"/>
      <c r="EY20" s="48"/>
      <c r="EZ20" s="48"/>
      <c r="FA20" s="48"/>
      <c r="FB20" s="48"/>
      <c r="FC20" s="48"/>
      <c r="FD20" s="48">
        <v>0.19230769230769232</v>
      </c>
      <c r="FE20" s="48"/>
      <c r="FF20" s="48"/>
      <c r="FG20" s="48"/>
      <c r="FH20" s="48"/>
      <c r="FI20" s="48"/>
      <c r="FJ20" s="48"/>
      <c r="FK20" s="48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</row>
    <row r="21" spans="1:215" ht="15" customHeight="1" outlineLevel="1" x14ac:dyDescent="0.2">
      <c r="A21" s="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3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6">
        <v>8.6962973687067947E-3</v>
      </c>
      <c r="CC21" s="46"/>
      <c r="CD21" s="46"/>
      <c r="CE21" s="46"/>
      <c r="CF21" s="46"/>
      <c r="CG21" s="46"/>
      <c r="CH21" s="46"/>
      <c r="CI21" s="46"/>
      <c r="CJ21" s="46"/>
      <c r="CK21" s="46">
        <v>4.1194060631057954E-2</v>
      </c>
      <c r="CL21" s="46"/>
      <c r="CM21" s="46"/>
      <c r="CN21" s="46"/>
      <c r="CO21" s="46"/>
      <c r="CP21" s="46"/>
      <c r="CQ21" s="46"/>
      <c r="CR21" s="46"/>
      <c r="CS21" s="46"/>
      <c r="CT21" s="46">
        <v>4.0658654596535039E-2</v>
      </c>
      <c r="CU21" s="46"/>
      <c r="CV21" s="46"/>
      <c r="CW21" s="46"/>
      <c r="CX21" s="46"/>
      <c r="CY21" s="46"/>
      <c r="CZ21" s="46"/>
      <c r="DA21" s="46"/>
      <c r="DB21" s="46"/>
      <c r="DC21" s="46">
        <v>4.1053711939787886E-2</v>
      </c>
      <c r="DD21" s="46"/>
      <c r="DE21" s="46"/>
      <c r="DF21" s="46"/>
      <c r="DG21" s="46"/>
      <c r="DH21" s="46"/>
      <c r="DI21" s="46"/>
      <c r="DJ21" s="46"/>
      <c r="DK21" s="46"/>
      <c r="DL21" s="46">
        <v>3.5909427138982493E-2</v>
      </c>
      <c r="DM21" s="46"/>
      <c r="DN21" s="46"/>
      <c r="DO21" s="46"/>
      <c r="DP21" s="46"/>
      <c r="DQ21" s="46"/>
      <c r="DR21" s="46"/>
      <c r="DS21" s="46"/>
      <c r="DT21" s="46"/>
      <c r="DU21" s="46"/>
      <c r="DV21" s="47">
        <v>2.6062027625749283E-4</v>
      </c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0"/>
      <c r="EL21" s="40"/>
      <c r="EM21" s="40"/>
      <c r="EN21" s="40"/>
      <c r="EO21" s="40"/>
      <c r="EP21" s="40"/>
      <c r="EQ21" s="40"/>
      <c r="ER21" s="40"/>
      <c r="ES21" s="40"/>
      <c r="ET21" s="48">
        <v>2.874251497005988E-2</v>
      </c>
      <c r="EU21" s="48"/>
      <c r="EV21" s="48"/>
      <c r="EW21" s="48"/>
      <c r="EX21" s="48"/>
      <c r="EY21" s="48"/>
      <c r="EZ21" s="48"/>
      <c r="FA21" s="48"/>
      <c r="FB21" s="48"/>
      <c r="FC21" s="48"/>
      <c r="FD21" s="48">
        <v>4.230769230769231E-2</v>
      </c>
      <c r="FE21" s="48"/>
      <c r="FF21" s="48"/>
      <c r="FG21" s="48"/>
      <c r="FH21" s="48"/>
      <c r="FI21" s="48"/>
      <c r="FJ21" s="48"/>
      <c r="FK21" s="48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</row>
    <row r="22" spans="1:215" ht="15" customHeight="1" outlineLevel="1" x14ac:dyDescent="0.2">
      <c r="A22" s="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3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>
        <v>1.6538419776321981E-2</v>
      </c>
      <c r="CC22" s="46"/>
      <c r="CD22" s="46"/>
      <c r="CE22" s="46"/>
      <c r="CF22" s="46"/>
      <c r="CG22" s="46"/>
      <c r="CH22" s="46"/>
      <c r="CI22" s="46"/>
      <c r="CJ22" s="46"/>
      <c r="CK22" s="46">
        <v>5.7537636626108474E-2</v>
      </c>
      <c r="CL22" s="46"/>
      <c r="CM22" s="46"/>
      <c r="CN22" s="46"/>
      <c r="CO22" s="46"/>
      <c r="CP22" s="46"/>
      <c r="CQ22" s="46"/>
      <c r="CR22" s="46"/>
      <c r="CS22" s="46"/>
      <c r="CT22" s="46">
        <v>5.7359138442328705E-2</v>
      </c>
      <c r="CU22" s="46"/>
      <c r="CV22" s="46"/>
      <c r="CW22" s="46"/>
      <c r="CX22" s="46"/>
      <c r="CY22" s="46"/>
      <c r="CZ22" s="46"/>
      <c r="DA22" s="46"/>
      <c r="DB22" s="46"/>
      <c r="DC22" s="46">
        <v>1.0263427984946972E-3</v>
      </c>
      <c r="DD22" s="46"/>
      <c r="DE22" s="46"/>
      <c r="DF22" s="46"/>
      <c r="DG22" s="46"/>
      <c r="DH22" s="46"/>
      <c r="DI22" s="46"/>
      <c r="DJ22" s="46"/>
      <c r="DK22" s="46"/>
      <c r="DL22" s="46">
        <v>4.0082737459247703E-2</v>
      </c>
      <c r="DM22" s="46"/>
      <c r="DN22" s="46"/>
      <c r="DO22" s="46"/>
      <c r="DP22" s="46"/>
      <c r="DQ22" s="46"/>
      <c r="DR22" s="46"/>
      <c r="DS22" s="46"/>
      <c r="DT22" s="46"/>
      <c r="DU22" s="46"/>
      <c r="DV22" s="47">
        <v>4.0338846308995562E-4</v>
      </c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0"/>
      <c r="EL22" s="40"/>
      <c r="EM22" s="40"/>
      <c r="EN22" s="40"/>
      <c r="EO22" s="40"/>
      <c r="EP22" s="40"/>
      <c r="EQ22" s="40"/>
      <c r="ER22" s="40"/>
      <c r="ES22" s="40"/>
      <c r="ET22" s="48">
        <v>4.1916167664670656E-2</v>
      </c>
      <c r="EU22" s="48"/>
      <c r="EV22" s="48"/>
      <c r="EW22" s="48"/>
      <c r="EX22" s="48"/>
      <c r="EY22" s="48"/>
      <c r="EZ22" s="48"/>
      <c r="FA22" s="48"/>
      <c r="FB22" s="48"/>
      <c r="FC22" s="48"/>
      <c r="FD22" s="48">
        <v>5.9615384615384619E-2</v>
      </c>
      <c r="FE22" s="48"/>
      <c r="FF22" s="48"/>
      <c r="FG22" s="48"/>
      <c r="FH22" s="48"/>
      <c r="FI22" s="48"/>
      <c r="FJ22" s="48"/>
      <c r="FK22" s="48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</row>
    <row r="23" spans="1:215" ht="15" customHeight="1" outlineLevel="1" x14ac:dyDescent="0.2">
      <c r="A23" s="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3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6">
        <v>1.0013753664627747E-2</v>
      </c>
      <c r="CC23" s="46"/>
      <c r="CD23" s="46"/>
      <c r="CE23" s="46"/>
      <c r="CF23" s="46"/>
      <c r="CG23" s="46"/>
      <c r="CH23" s="46"/>
      <c r="CI23" s="46"/>
      <c r="CJ23" s="46"/>
      <c r="CK23" s="46">
        <v>6.5709424623633744E-2</v>
      </c>
      <c r="CL23" s="46"/>
      <c r="CM23" s="46"/>
      <c r="CN23" s="46"/>
      <c r="CO23" s="46"/>
      <c r="CP23" s="46"/>
      <c r="CQ23" s="46"/>
      <c r="CR23" s="46"/>
      <c r="CS23" s="46"/>
      <c r="CT23" s="46">
        <v>6.4382706414858742E-2</v>
      </c>
      <c r="CU23" s="46"/>
      <c r="CV23" s="46"/>
      <c r="CW23" s="46"/>
      <c r="CX23" s="46"/>
      <c r="CY23" s="46"/>
      <c r="CZ23" s="46"/>
      <c r="DA23" s="46"/>
      <c r="DB23" s="46"/>
      <c r="DC23" s="46">
        <v>0.1111871365035922</v>
      </c>
      <c r="DD23" s="46"/>
      <c r="DE23" s="46"/>
      <c r="DF23" s="46"/>
      <c r="DG23" s="46"/>
      <c r="DH23" s="46"/>
      <c r="DI23" s="46"/>
      <c r="DJ23" s="46"/>
      <c r="DK23" s="46"/>
      <c r="DL23" s="46">
        <v>7.7349387688008545E-2</v>
      </c>
      <c r="DM23" s="46"/>
      <c r="DN23" s="46"/>
      <c r="DO23" s="46"/>
      <c r="DP23" s="46"/>
      <c r="DQ23" s="46"/>
      <c r="DR23" s="46"/>
      <c r="DS23" s="46"/>
      <c r="DT23" s="46"/>
      <c r="DU23" s="46"/>
      <c r="DV23" s="47">
        <v>1.4556040756914121E-4</v>
      </c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0"/>
      <c r="EL23" s="40"/>
      <c r="EM23" s="40"/>
      <c r="EN23" s="40"/>
      <c r="EO23" s="40"/>
      <c r="EP23" s="40"/>
      <c r="EQ23" s="40"/>
      <c r="ER23" s="40"/>
      <c r="ES23" s="40"/>
      <c r="ET23" s="48">
        <v>4.431137724550898E-2</v>
      </c>
      <c r="EU23" s="48"/>
      <c r="EV23" s="48"/>
      <c r="EW23" s="48"/>
      <c r="EX23" s="48"/>
      <c r="EY23" s="48"/>
      <c r="EZ23" s="48"/>
      <c r="FA23" s="48"/>
      <c r="FB23" s="48"/>
      <c r="FC23" s="48"/>
      <c r="FD23" s="48">
        <v>6.3461538461538458E-2</v>
      </c>
      <c r="FE23" s="48"/>
      <c r="FF23" s="48"/>
      <c r="FG23" s="48"/>
      <c r="FH23" s="48"/>
      <c r="FI23" s="48"/>
      <c r="FJ23" s="48"/>
      <c r="FK23" s="48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</row>
    <row r="24" spans="1:215" ht="15" customHeight="1" outlineLevel="1" x14ac:dyDescent="0.2">
      <c r="A24" s="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3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6">
        <v>7.232617901480329E-3</v>
      </c>
      <c r="CC24" s="46"/>
      <c r="CD24" s="46"/>
      <c r="CE24" s="46"/>
      <c r="CF24" s="46"/>
      <c r="CG24" s="46"/>
      <c r="CH24" s="46"/>
      <c r="CI24" s="46"/>
      <c r="CJ24" s="46"/>
      <c r="CK24" s="46">
        <v>2.4489585481542585E-2</v>
      </c>
      <c r="CL24" s="46"/>
      <c r="CM24" s="46"/>
      <c r="CN24" s="46"/>
      <c r="CO24" s="46"/>
      <c r="CP24" s="46"/>
      <c r="CQ24" s="46"/>
      <c r="CR24" s="46"/>
      <c r="CS24" s="46"/>
      <c r="CT24" s="46">
        <v>2.4192289683159045E-2</v>
      </c>
      <c r="CU24" s="46"/>
      <c r="CV24" s="46"/>
      <c r="CW24" s="46"/>
      <c r="CX24" s="46"/>
      <c r="CY24" s="46"/>
      <c r="CZ24" s="46"/>
      <c r="DA24" s="46"/>
      <c r="DB24" s="46"/>
      <c r="DC24" s="46">
        <v>0.62264796442011627</v>
      </c>
      <c r="DD24" s="46"/>
      <c r="DE24" s="46"/>
      <c r="DF24" s="46"/>
      <c r="DG24" s="46"/>
      <c r="DH24" s="46"/>
      <c r="DI24" s="46"/>
      <c r="DJ24" s="46"/>
      <c r="DK24" s="46"/>
      <c r="DL24" s="46">
        <v>2.0853401276677352E-2</v>
      </c>
      <c r="DM24" s="46"/>
      <c r="DN24" s="46"/>
      <c r="DO24" s="46"/>
      <c r="DP24" s="46"/>
      <c r="DQ24" s="46"/>
      <c r="DR24" s="46"/>
      <c r="DS24" s="46"/>
      <c r="DT24" s="46"/>
      <c r="DU24" s="46"/>
      <c r="DV24" s="47">
        <v>2.3490721165139771E-4</v>
      </c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0"/>
      <c r="EL24" s="40"/>
      <c r="EM24" s="40"/>
      <c r="EN24" s="40"/>
      <c r="EO24" s="40"/>
      <c r="EP24" s="40"/>
      <c r="EQ24" s="40"/>
      <c r="ER24" s="40"/>
      <c r="ES24" s="40"/>
      <c r="ET24" s="48">
        <v>0.24311377245508983</v>
      </c>
      <c r="EU24" s="48"/>
      <c r="EV24" s="48"/>
      <c r="EW24" s="48"/>
      <c r="EX24" s="48"/>
      <c r="EY24" s="48"/>
      <c r="EZ24" s="48"/>
      <c r="FA24" s="48"/>
      <c r="FB24" s="48"/>
      <c r="FC24" s="48"/>
      <c r="FD24" s="48">
        <v>2.3076923076923078E-2</v>
      </c>
      <c r="FE24" s="48"/>
      <c r="FF24" s="48"/>
      <c r="FG24" s="48"/>
      <c r="FH24" s="48"/>
      <c r="FI24" s="48"/>
      <c r="FJ24" s="48"/>
      <c r="FK24" s="48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</row>
    <row r="25" spans="1:215" ht="15" customHeight="1" outlineLevel="1" x14ac:dyDescent="0.2">
      <c r="A25" s="8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3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6">
        <v>2.7138151941800285E-3</v>
      </c>
      <c r="CC25" s="46"/>
      <c r="CD25" s="46"/>
      <c r="CE25" s="46"/>
      <c r="CF25" s="46"/>
      <c r="CG25" s="46"/>
      <c r="CH25" s="46"/>
      <c r="CI25" s="46"/>
      <c r="CJ25" s="46"/>
      <c r="CK25" s="46">
        <v>2.3123324396782843E-2</v>
      </c>
      <c r="CL25" s="46"/>
      <c r="CM25" s="46"/>
      <c r="CN25" s="46"/>
      <c r="CO25" s="46"/>
      <c r="CP25" s="46"/>
      <c r="CQ25" s="46"/>
      <c r="CR25" s="46"/>
      <c r="CS25" s="46"/>
      <c r="CT25" s="46">
        <v>2.2787576088653037E-2</v>
      </c>
      <c r="CU25" s="46"/>
      <c r="CV25" s="46"/>
      <c r="CW25" s="46"/>
      <c r="CX25" s="46"/>
      <c r="CY25" s="46"/>
      <c r="CZ25" s="46"/>
      <c r="DA25" s="46"/>
      <c r="DB25" s="46"/>
      <c r="DC25" s="46">
        <v>2.0526855969893944E-3</v>
      </c>
      <c r="DD25" s="46"/>
      <c r="DE25" s="46"/>
      <c r="DF25" s="46"/>
      <c r="DG25" s="46"/>
      <c r="DH25" s="46"/>
      <c r="DI25" s="46"/>
      <c r="DJ25" s="46"/>
      <c r="DK25" s="46"/>
      <c r="DL25" s="46">
        <v>1.9397276786937343E-2</v>
      </c>
      <c r="DM25" s="46"/>
      <c r="DN25" s="46"/>
      <c r="DO25" s="46"/>
      <c r="DP25" s="46"/>
      <c r="DQ25" s="46"/>
      <c r="DR25" s="46"/>
      <c r="DS25" s="46"/>
      <c r="DT25" s="46"/>
      <c r="DU25" s="46"/>
      <c r="DV25" s="47">
        <v>4.992511233150275E-4</v>
      </c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0"/>
      <c r="EL25" s="40"/>
      <c r="EM25" s="40"/>
      <c r="EN25" s="40"/>
      <c r="EO25" s="40"/>
      <c r="EP25" s="40"/>
      <c r="EQ25" s="40"/>
      <c r="ER25" s="40"/>
      <c r="ES25" s="40"/>
      <c r="ET25" s="48">
        <v>1.5568862275449102E-2</v>
      </c>
      <c r="EU25" s="48"/>
      <c r="EV25" s="48"/>
      <c r="EW25" s="48"/>
      <c r="EX25" s="48"/>
      <c r="EY25" s="48"/>
      <c r="EZ25" s="48"/>
      <c r="FA25" s="48"/>
      <c r="FB25" s="48"/>
      <c r="FC25" s="48"/>
      <c r="FD25" s="48">
        <v>2.1153846153846155E-2</v>
      </c>
      <c r="FE25" s="48"/>
      <c r="FF25" s="48"/>
      <c r="FG25" s="48"/>
      <c r="FH25" s="48"/>
      <c r="FI25" s="48"/>
      <c r="FJ25" s="48"/>
      <c r="FK25" s="48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</row>
    <row r="26" spans="1:215" ht="15" customHeight="1" outlineLevel="1" x14ac:dyDescent="0.2">
      <c r="A26" s="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3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6">
        <v>0.19179123384849253</v>
      </c>
      <c r="CC26" s="46"/>
      <c r="CD26" s="46"/>
      <c r="CE26" s="46"/>
      <c r="CF26" s="46"/>
      <c r="CG26" s="46"/>
      <c r="CH26" s="46"/>
      <c r="CI26" s="46"/>
      <c r="CJ26" s="46"/>
      <c r="CK26" s="46">
        <v>0.94086409568983298</v>
      </c>
      <c r="CL26" s="46"/>
      <c r="CM26" s="46"/>
      <c r="CN26" s="46"/>
      <c r="CO26" s="46"/>
      <c r="CP26" s="46"/>
      <c r="CQ26" s="46"/>
      <c r="CR26" s="46"/>
      <c r="CS26" s="46"/>
      <c r="CT26" s="46">
        <v>0.941470266895583</v>
      </c>
      <c r="CU26" s="46"/>
      <c r="CV26" s="46"/>
      <c r="CW26" s="46"/>
      <c r="CX26" s="46"/>
      <c r="CY26" s="46"/>
      <c r="CZ26" s="46"/>
      <c r="DA26" s="46"/>
      <c r="DB26" s="46"/>
      <c r="DC26" s="46">
        <v>0.9904208005473828</v>
      </c>
      <c r="DD26" s="46"/>
      <c r="DE26" s="46"/>
      <c r="DF26" s="46"/>
      <c r="DG26" s="46"/>
      <c r="DH26" s="46"/>
      <c r="DI26" s="46"/>
      <c r="DJ26" s="46"/>
      <c r="DK26" s="46"/>
      <c r="DL26" s="46">
        <v>0.85904495767239253</v>
      </c>
      <c r="DM26" s="46"/>
      <c r="DN26" s="46"/>
      <c r="DO26" s="46"/>
      <c r="DP26" s="46"/>
      <c r="DQ26" s="46"/>
      <c r="DR26" s="46"/>
      <c r="DS26" s="46"/>
      <c r="DT26" s="46"/>
      <c r="DU26" s="46"/>
      <c r="DV26" s="47">
        <v>2.9073993312981537E-4</v>
      </c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0"/>
      <c r="EL26" s="40"/>
      <c r="EM26" s="40"/>
      <c r="EN26" s="40"/>
      <c r="EO26" s="40"/>
      <c r="EP26" s="40"/>
      <c r="EQ26" s="40"/>
      <c r="ER26" s="40"/>
      <c r="ES26" s="40"/>
      <c r="ET26" s="48">
        <v>0.95928143712574854</v>
      </c>
      <c r="EU26" s="48"/>
      <c r="EV26" s="48"/>
      <c r="EW26" s="48"/>
      <c r="EX26" s="48"/>
      <c r="EY26" s="48"/>
      <c r="EZ26" s="48"/>
      <c r="FA26" s="48"/>
      <c r="FB26" s="48"/>
      <c r="FC26" s="48"/>
      <c r="FD26" s="48">
        <v>0.93846153846153846</v>
      </c>
      <c r="FE26" s="48"/>
      <c r="FF26" s="48"/>
      <c r="FG26" s="48"/>
      <c r="FH26" s="48"/>
      <c r="FI26" s="48"/>
      <c r="FJ26" s="48"/>
      <c r="FK26" s="48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</row>
    <row r="27" spans="1:215" ht="15" customHeight="1" outlineLevel="1" x14ac:dyDescent="0.2">
      <c r="A27" s="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3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>
        <v>0.8082087661515075</v>
      </c>
      <c r="CC27" s="46"/>
      <c r="CD27" s="46"/>
      <c r="CE27" s="46"/>
      <c r="CF27" s="46"/>
      <c r="CG27" s="46"/>
      <c r="CH27" s="46"/>
      <c r="CI27" s="46"/>
      <c r="CJ27" s="46"/>
      <c r="CK27" s="46">
        <v>5.9135904310167048E-2</v>
      </c>
      <c r="CL27" s="46"/>
      <c r="CM27" s="46"/>
      <c r="CN27" s="46"/>
      <c r="CO27" s="46"/>
      <c r="CP27" s="46"/>
      <c r="CQ27" s="46"/>
      <c r="CR27" s="46"/>
      <c r="CS27" s="46"/>
      <c r="CT27" s="46">
        <v>5.8529733104417045E-2</v>
      </c>
      <c r="CU27" s="46"/>
      <c r="CV27" s="46"/>
      <c r="CW27" s="46"/>
      <c r="CX27" s="46"/>
      <c r="CY27" s="46"/>
      <c r="CZ27" s="46"/>
      <c r="DA27" s="46"/>
      <c r="DB27" s="46"/>
      <c r="DC27" s="46">
        <v>9.5791994526171747E-3</v>
      </c>
      <c r="DD27" s="46"/>
      <c r="DE27" s="46"/>
      <c r="DF27" s="46"/>
      <c r="DG27" s="46"/>
      <c r="DH27" s="46"/>
      <c r="DI27" s="46"/>
      <c r="DJ27" s="46"/>
      <c r="DK27" s="46"/>
      <c r="DL27" s="46">
        <v>0.14095504232760747</v>
      </c>
      <c r="DM27" s="46"/>
      <c r="DN27" s="46"/>
      <c r="DO27" s="46"/>
      <c r="DP27" s="46"/>
      <c r="DQ27" s="46"/>
      <c r="DR27" s="46"/>
      <c r="DS27" s="46"/>
      <c r="DT27" s="46"/>
      <c r="DU27" s="46"/>
      <c r="DV27" s="47">
        <v>3.2664793885150582E-5</v>
      </c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0"/>
      <c r="EL27" s="40"/>
      <c r="EM27" s="40"/>
      <c r="EN27" s="40"/>
      <c r="EO27" s="40"/>
      <c r="EP27" s="40"/>
      <c r="EQ27" s="40"/>
      <c r="ER27" s="40"/>
      <c r="ES27" s="40"/>
      <c r="ET27" s="48">
        <v>4.0718562874251497E-2</v>
      </c>
      <c r="EU27" s="48"/>
      <c r="EV27" s="48"/>
      <c r="EW27" s="48"/>
      <c r="EX27" s="48"/>
      <c r="EY27" s="48"/>
      <c r="EZ27" s="48"/>
      <c r="FA27" s="48"/>
      <c r="FB27" s="48"/>
      <c r="FC27" s="48"/>
      <c r="FD27" s="48">
        <v>6.1538461538461542E-2</v>
      </c>
      <c r="FE27" s="48"/>
      <c r="FF27" s="48"/>
      <c r="FG27" s="48"/>
      <c r="FH27" s="48"/>
      <c r="FI27" s="48"/>
      <c r="FJ27" s="48"/>
      <c r="FK27" s="48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</row>
    <row r="28" spans="1:215" outlineLevel="1" x14ac:dyDescent="0.2">
      <c r="EK28" s="19"/>
      <c r="EL28" s="19"/>
      <c r="EM28" s="19"/>
      <c r="EN28" s="19"/>
      <c r="EO28" s="19"/>
      <c r="EP28" s="19"/>
      <c r="EQ28" s="19"/>
      <c r="ER28" s="19"/>
      <c r="ES28" s="19"/>
    </row>
    <row r="29" spans="1:215" outlineLevel="1" x14ac:dyDescent="0.2">
      <c r="EK29" s="19"/>
      <c r="EL29" s="19"/>
      <c r="EM29" s="19"/>
      <c r="EN29" s="19"/>
      <c r="EO29" s="19"/>
      <c r="EP29" s="19"/>
      <c r="EQ29" s="19"/>
      <c r="ER29" s="19"/>
      <c r="ES29" s="19"/>
    </row>
    <row r="30" spans="1:215" ht="15" customHeight="1" outlineLevel="1" x14ac:dyDescent="0.2">
      <c r="A30" s="8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3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4">
        <v>27937</v>
      </c>
      <c r="CC30" s="44"/>
      <c r="CD30" s="44"/>
      <c r="CE30" s="44"/>
      <c r="CF30" s="44"/>
      <c r="CG30" s="44"/>
      <c r="CH30" s="44"/>
      <c r="CI30" s="44"/>
      <c r="CJ30" s="44"/>
      <c r="CK30" s="44">
        <v>45203</v>
      </c>
      <c r="CL30" s="44"/>
      <c r="CM30" s="44"/>
      <c r="CN30" s="44"/>
      <c r="CO30" s="44"/>
      <c r="CP30" s="44"/>
      <c r="CQ30" s="44"/>
      <c r="CR30" s="44"/>
      <c r="CS30" s="44"/>
      <c r="CT30" s="44">
        <v>13742</v>
      </c>
      <c r="CU30" s="44"/>
      <c r="CV30" s="44"/>
      <c r="CW30" s="44"/>
      <c r="CX30" s="44"/>
      <c r="CY30" s="44"/>
      <c r="CZ30" s="44"/>
      <c r="DA30" s="44"/>
      <c r="DB30" s="44"/>
      <c r="DC30" s="44">
        <f>3139</f>
        <v>3139</v>
      </c>
      <c r="DD30" s="44"/>
      <c r="DE30" s="44"/>
      <c r="DF30" s="44"/>
      <c r="DG30" s="44"/>
      <c r="DH30" s="44"/>
      <c r="DI30" s="44"/>
      <c r="DJ30" s="44"/>
      <c r="DK30" s="44"/>
      <c r="DL30" s="44">
        <v>29998.6</v>
      </c>
      <c r="DM30" s="44"/>
      <c r="DN30" s="44"/>
      <c r="DO30" s="44"/>
      <c r="DP30" s="44"/>
      <c r="DQ30" s="44"/>
      <c r="DR30" s="44"/>
      <c r="DS30" s="44"/>
      <c r="DT30" s="44"/>
      <c r="DU30" s="44"/>
      <c r="DV30" s="41">
        <v>24</v>
      </c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0"/>
      <c r="EL30" s="40"/>
      <c r="EM30" s="40"/>
      <c r="EN30" s="40"/>
      <c r="EO30" s="40"/>
      <c r="EP30" s="40"/>
      <c r="EQ30" s="40"/>
      <c r="ER30" s="40"/>
      <c r="ES30" s="40"/>
      <c r="ET30" s="41">
        <v>890</v>
      </c>
      <c r="EU30" s="41"/>
      <c r="EV30" s="41"/>
      <c r="EW30" s="41"/>
      <c r="EX30" s="41"/>
      <c r="EY30" s="41"/>
      <c r="EZ30" s="41"/>
      <c r="FA30" s="41"/>
      <c r="FB30" s="41"/>
      <c r="FC30" s="41"/>
      <c r="FD30" s="41">
        <v>350</v>
      </c>
      <c r="FE30" s="41"/>
      <c r="FF30" s="41"/>
      <c r="FG30" s="41"/>
      <c r="FH30" s="41"/>
      <c r="FI30" s="41"/>
      <c r="FJ30" s="41"/>
      <c r="FK30" s="41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</row>
    <row r="31" spans="1:215" x14ac:dyDescent="0.2"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</row>
    <row r="32" spans="1:215" x14ac:dyDescent="0.2"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</row>
    <row r="33" spans="80:125" x14ac:dyDescent="0.2"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</row>
    <row r="34" spans="80:125" x14ac:dyDescent="0.2"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</row>
    <row r="35" spans="80:125" x14ac:dyDescent="0.2"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</row>
  </sheetData>
  <mergeCells count="265">
    <mergeCell ref="ET26:FC26"/>
    <mergeCell ref="FD26:FK26"/>
    <mergeCell ref="CK26:CS26"/>
    <mergeCell ref="CT26:DB26"/>
    <mergeCell ref="DC26:DK26"/>
    <mergeCell ref="DL26:DU26"/>
    <mergeCell ref="B27:BE27"/>
    <mergeCell ref="BF27:BO27"/>
    <mergeCell ref="BP27:CA27"/>
    <mergeCell ref="CB27:CJ27"/>
    <mergeCell ref="DV26:EJ26"/>
    <mergeCell ref="EK26:ES26"/>
    <mergeCell ref="B26:BE26"/>
    <mergeCell ref="BF26:BO26"/>
    <mergeCell ref="BP26:CA26"/>
    <mergeCell ref="CB26:CJ26"/>
    <mergeCell ref="DV27:EJ27"/>
    <mergeCell ref="EK27:ES27"/>
    <mergeCell ref="ET27:FC27"/>
    <mergeCell ref="FD27:FK27"/>
    <mergeCell ref="CK27:CS27"/>
    <mergeCell ref="CT27:DB27"/>
    <mergeCell ref="DC27:DK27"/>
    <mergeCell ref="DL27:DU27"/>
    <mergeCell ref="ET24:FC24"/>
    <mergeCell ref="FD24:FK24"/>
    <mergeCell ref="CK24:CS24"/>
    <mergeCell ref="CT24:DB24"/>
    <mergeCell ref="DC24:DK24"/>
    <mergeCell ref="DL24:DU24"/>
    <mergeCell ref="B25:BE25"/>
    <mergeCell ref="BF25:BO25"/>
    <mergeCell ref="BP25:CA25"/>
    <mergeCell ref="CB25:CJ25"/>
    <mergeCell ref="DV24:EJ24"/>
    <mergeCell ref="EK24:ES24"/>
    <mergeCell ref="B24:BE24"/>
    <mergeCell ref="BF24:BO24"/>
    <mergeCell ref="BP24:CA24"/>
    <mergeCell ref="CB24:CJ24"/>
    <mergeCell ref="DV25:EJ25"/>
    <mergeCell ref="EK25:ES25"/>
    <mergeCell ref="ET25:FC25"/>
    <mergeCell ref="FD25:FK25"/>
    <mergeCell ref="CK25:CS25"/>
    <mergeCell ref="CT25:DB25"/>
    <mergeCell ref="DC25:DK25"/>
    <mergeCell ref="DL25:DU25"/>
    <mergeCell ref="ET22:FC22"/>
    <mergeCell ref="FD22:FK22"/>
    <mergeCell ref="CK22:CS22"/>
    <mergeCell ref="CT22:DB22"/>
    <mergeCell ref="DC22:DK22"/>
    <mergeCell ref="DL22:DU22"/>
    <mergeCell ref="B23:BE23"/>
    <mergeCell ref="BF23:BO23"/>
    <mergeCell ref="BP23:CA23"/>
    <mergeCell ref="CB23:CJ23"/>
    <mergeCell ref="DV22:EJ22"/>
    <mergeCell ref="EK22:ES22"/>
    <mergeCell ref="B22:BE22"/>
    <mergeCell ref="BF22:BO22"/>
    <mergeCell ref="BP22:CA22"/>
    <mergeCell ref="CB22:CJ22"/>
    <mergeCell ref="DV23:EJ23"/>
    <mergeCell ref="EK23:ES23"/>
    <mergeCell ref="ET23:FC23"/>
    <mergeCell ref="FD23:FK23"/>
    <mergeCell ref="CK23:CS23"/>
    <mergeCell ref="CT23:DB23"/>
    <mergeCell ref="DC23:DK23"/>
    <mergeCell ref="DL23:DU23"/>
    <mergeCell ref="ET20:FC20"/>
    <mergeCell ref="FD20:FK20"/>
    <mergeCell ref="CK20:CS20"/>
    <mergeCell ref="CT20:DB20"/>
    <mergeCell ref="DC20:DK20"/>
    <mergeCell ref="DL20:DU20"/>
    <mergeCell ref="B21:BE21"/>
    <mergeCell ref="BF21:BO21"/>
    <mergeCell ref="BP21:CA21"/>
    <mergeCell ref="CB21:CJ21"/>
    <mergeCell ref="DV20:EJ20"/>
    <mergeCell ref="EK20:ES20"/>
    <mergeCell ref="B20:BE20"/>
    <mergeCell ref="BF20:BO20"/>
    <mergeCell ref="BP20:CA20"/>
    <mergeCell ref="CB20:CJ20"/>
    <mergeCell ref="DV21:EJ21"/>
    <mergeCell ref="EK21:ES21"/>
    <mergeCell ref="ET21:FC21"/>
    <mergeCell ref="FD21:FK21"/>
    <mergeCell ref="CK21:CS21"/>
    <mergeCell ref="CT21:DB21"/>
    <mergeCell ref="DC21:DK21"/>
    <mergeCell ref="DL21:DU21"/>
    <mergeCell ref="B13:BE13"/>
    <mergeCell ref="B19:BE19"/>
    <mergeCell ref="BF19:BO19"/>
    <mergeCell ref="BP19:CA19"/>
    <mergeCell ref="CB19:CJ19"/>
    <mergeCell ref="ET15:FC15"/>
    <mergeCell ref="FD15:FK15"/>
    <mergeCell ref="DV15:EJ15"/>
    <mergeCell ref="DV19:EJ19"/>
    <mergeCell ref="EK19:ES19"/>
    <mergeCell ref="ET19:FC19"/>
    <mergeCell ref="FD19:FK19"/>
    <mergeCell ref="CK19:CS19"/>
    <mergeCell ref="CT19:DB19"/>
    <mergeCell ref="DC19:DK19"/>
    <mergeCell ref="DL19:DU19"/>
    <mergeCell ref="EK15:ES15"/>
    <mergeCell ref="FD14:FK14"/>
    <mergeCell ref="ET14:FC14"/>
    <mergeCell ref="B15:BE15"/>
    <mergeCell ref="BF15:BO15"/>
    <mergeCell ref="BP15:CA15"/>
    <mergeCell ref="CB15:CJ15"/>
    <mergeCell ref="CK15:CS15"/>
    <mergeCell ref="CT15:DB15"/>
    <mergeCell ref="DC15:DK15"/>
    <mergeCell ref="DL15:DU15"/>
    <mergeCell ref="B14:BE14"/>
    <mergeCell ref="BF14:BO14"/>
    <mergeCell ref="BP14:CA14"/>
    <mergeCell ref="CB14:CJ14"/>
    <mergeCell ref="CK14:CS14"/>
    <mergeCell ref="CT14:DB14"/>
    <mergeCell ref="DC14:DK14"/>
    <mergeCell ref="DL14:DU14"/>
    <mergeCell ref="DV14:EJ14"/>
    <mergeCell ref="EK14:ES14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FD11:FK11"/>
    <mergeCell ref="EK12:ES12"/>
    <mergeCell ref="ET12:FC12"/>
    <mergeCell ref="EK11:ES11"/>
    <mergeCell ref="ET11:FC11"/>
    <mergeCell ref="FD12:FK12"/>
    <mergeCell ref="EK13:ES13"/>
    <mergeCell ref="ET13:FC13"/>
    <mergeCell ref="FD13:FK13"/>
    <mergeCell ref="B12:BE12"/>
    <mergeCell ref="BF12:BO12"/>
    <mergeCell ref="BP12:CA12"/>
    <mergeCell ref="CB12:CJ12"/>
    <mergeCell ref="CK12:CS12"/>
    <mergeCell ref="CT12:DB12"/>
    <mergeCell ref="DC12:DK12"/>
    <mergeCell ref="DL12:DU12"/>
    <mergeCell ref="DV12:EJ12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EK10:ES10"/>
    <mergeCell ref="ET10:FC10"/>
    <mergeCell ref="EK9:ES9"/>
    <mergeCell ref="ET9:FC9"/>
    <mergeCell ref="FD10:FK10"/>
    <mergeCell ref="B9:BE9"/>
    <mergeCell ref="BF9:BO9"/>
    <mergeCell ref="BP9:CA9"/>
    <mergeCell ref="CB9:CJ9"/>
    <mergeCell ref="CK9:CS9"/>
    <mergeCell ref="CT9:DB9"/>
    <mergeCell ref="DC9:DK9"/>
    <mergeCell ref="DL9:DU9"/>
    <mergeCell ref="DV9:EJ9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EK7:ES7"/>
    <mergeCell ref="ET7:FC7"/>
    <mergeCell ref="FD8:FK8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DL6:DU6"/>
    <mergeCell ref="DV6:EJ6"/>
    <mergeCell ref="EK6:ES6"/>
    <mergeCell ref="ET6:FC6"/>
    <mergeCell ref="EK5:ES5"/>
    <mergeCell ref="ET5:FC5"/>
    <mergeCell ref="DL5:DU5"/>
    <mergeCell ref="DV5:EJ5"/>
    <mergeCell ref="FD6:FK6"/>
    <mergeCell ref="B6:BE6"/>
    <mergeCell ref="BF6:BO6"/>
    <mergeCell ref="BP6:CA6"/>
    <mergeCell ref="CB6:CJ6"/>
    <mergeCell ref="CK6:CS6"/>
    <mergeCell ref="CT6:DB6"/>
    <mergeCell ref="DC6:DK6"/>
    <mergeCell ref="CT5:DB5"/>
    <mergeCell ref="DC5:DK5"/>
    <mergeCell ref="ET4:FC4"/>
    <mergeCell ref="FD4:FK4"/>
    <mergeCell ref="B1:FJ1"/>
    <mergeCell ref="A3:BE5"/>
    <mergeCell ref="BF3:BO4"/>
    <mergeCell ref="BP3:FK3"/>
    <mergeCell ref="BP4:CA4"/>
    <mergeCell ref="CB4:CJ4"/>
    <mergeCell ref="CK4:CS4"/>
    <mergeCell ref="CT4:DB4"/>
    <mergeCell ref="BF5:BO5"/>
    <mergeCell ref="BP5:CA5"/>
    <mergeCell ref="CB5:CJ5"/>
    <mergeCell ref="CK5:CS5"/>
    <mergeCell ref="DV4:EJ4"/>
    <mergeCell ref="EK4:ES4"/>
    <mergeCell ref="DC4:DK4"/>
    <mergeCell ref="DL4:DU4"/>
    <mergeCell ref="FD5:FK5"/>
    <mergeCell ref="EK30:ES30"/>
    <mergeCell ref="ET30:FC30"/>
    <mergeCell ref="FD30:FK30"/>
    <mergeCell ref="B30:BE30"/>
    <mergeCell ref="BF30:BO30"/>
    <mergeCell ref="BP30:CA30"/>
    <mergeCell ref="CB30:CJ30"/>
    <mergeCell ref="CK30:CS30"/>
    <mergeCell ref="CT30:DB30"/>
    <mergeCell ref="DC30:DK30"/>
    <mergeCell ref="DL30:DU30"/>
    <mergeCell ref="DV30:EJ30"/>
  </mergeCells>
  <phoneticPr fontId="6" type="noConversion"/>
  <pageMargins left="0.6" right="0.36" top="1" bottom="1" header="0.5" footer="0.5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4"/>
  <sheetViews>
    <sheetView view="pageBreakPreview" topLeftCell="A4" zoomScale="85" workbookViewId="0">
      <selection activeCell="DI32" sqref="DI32"/>
    </sheetView>
  </sheetViews>
  <sheetFormatPr defaultColWidth="0.85546875" defaultRowHeight="15" x14ac:dyDescent="0.25"/>
  <cols>
    <col min="1" max="68" width="0.85546875" style="2" customWidth="1"/>
    <col min="69" max="69" width="2" style="2" customWidth="1"/>
    <col min="70" max="73" width="4.28515625" style="2" customWidth="1"/>
    <col min="74" max="109" width="0.85546875" style="2" customWidth="1"/>
    <col min="110" max="110" width="12.85546875" style="2" customWidth="1"/>
    <col min="111" max="111" width="7.42578125" style="2" customWidth="1"/>
    <col min="112" max="112" width="9.140625" style="2" customWidth="1"/>
    <col min="113" max="113" width="14.7109375" style="2" customWidth="1"/>
    <col min="114" max="114" width="16.5703125" style="2" customWidth="1"/>
    <col min="115" max="16384" width="0.85546875" style="2"/>
  </cols>
  <sheetData>
    <row r="1" spans="1:113" x14ac:dyDescent="0.25">
      <c r="DD1" s="3" t="s">
        <v>0</v>
      </c>
    </row>
    <row r="3" spans="1:113" s="12" customFormat="1" ht="15.75" x14ac:dyDescent="0.25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13" s="12" customFormat="1" ht="15.75" x14ac:dyDescent="0.25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13" s="12" customFormat="1" ht="15.75" x14ac:dyDescent="0.25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7" spans="1:113" s="4" customFormat="1" ht="15" customHeight="1" x14ac:dyDescent="0.25">
      <c r="A7" s="35" t="s">
        <v>17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9" spans="1:113" s="9" customFormat="1" ht="32.25" customHeight="1" x14ac:dyDescent="0.2">
      <c r="A9" s="36" t="s">
        <v>18</v>
      </c>
      <c r="B9" s="36"/>
      <c r="C9" s="36"/>
      <c r="D9" s="36"/>
      <c r="E9" s="36"/>
      <c r="F9" s="36"/>
      <c r="G9" s="36"/>
      <c r="H9" s="36"/>
      <c r="I9" s="37" t="s">
        <v>81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9"/>
      <c r="BW9" s="36" t="s">
        <v>19</v>
      </c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 t="s">
        <v>92</v>
      </c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13" s="10" customFormat="1" x14ac:dyDescent="0.2">
      <c r="A10" s="25" t="s">
        <v>20</v>
      </c>
      <c r="B10" s="25"/>
      <c r="C10" s="25"/>
      <c r="D10" s="25"/>
      <c r="E10" s="25"/>
      <c r="F10" s="25"/>
      <c r="G10" s="25"/>
      <c r="H10" s="25"/>
      <c r="I10" s="11"/>
      <c r="J10" s="26" t="s">
        <v>23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7"/>
      <c r="BW10" s="22" t="s">
        <v>22</v>
      </c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32">
        <v>49289</v>
      </c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F10" s="17">
        <v>17433</v>
      </c>
      <c r="DI10" s="17"/>
    </row>
    <row r="11" spans="1:113" s="10" customFormat="1" ht="15" customHeight="1" x14ac:dyDescent="0.2">
      <c r="A11" s="25" t="s">
        <v>21</v>
      </c>
      <c r="B11" s="25"/>
      <c r="C11" s="25"/>
      <c r="D11" s="25"/>
      <c r="E11" s="25"/>
      <c r="F11" s="25"/>
      <c r="G11" s="25"/>
      <c r="H11" s="25"/>
      <c r="I11" s="11"/>
      <c r="J11" s="23" t="s">
        <v>69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4"/>
      <c r="BW11" s="22" t="s">
        <v>22</v>
      </c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32">
        <f>$DF$10*DF11</f>
        <v>5318.1888874119359</v>
      </c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F11" s="10">
        <v>0.3050644689618503</v>
      </c>
      <c r="DG11" s="10">
        <f>$DF$10*DF11</f>
        <v>5318.1888874119359</v>
      </c>
    </row>
    <row r="12" spans="1:113" s="10" customFormat="1" ht="15" customHeight="1" x14ac:dyDescent="0.2">
      <c r="A12" s="25" t="s">
        <v>24</v>
      </c>
      <c r="B12" s="25"/>
      <c r="C12" s="25"/>
      <c r="D12" s="25"/>
      <c r="E12" s="25"/>
      <c r="F12" s="25"/>
      <c r="G12" s="25"/>
      <c r="H12" s="25"/>
      <c r="I12" s="11"/>
      <c r="J12" s="23" t="s">
        <v>71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4"/>
      <c r="BW12" s="22" t="s">
        <v>22</v>
      </c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32">
        <f t="shared" ref="CM12:CM18" si="0">$DF$10*DF12</f>
        <v>2624.3350392130801</v>
      </c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F12" s="10">
        <v>0.15053834906287386</v>
      </c>
      <c r="DG12" s="10">
        <f t="shared" ref="DG12:DG18" si="1">$DF$10*DF12</f>
        <v>2624.3350392130801</v>
      </c>
    </row>
    <row r="13" spans="1:113" s="10" customFormat="1" ht="15" customHeight="1" x14ac:dyDescent="0.2">
      <c r="A13" s="25" t="s">
        <v>25</v>
      </c>
      <c r="B13" s="25"/>
      <c r="C13" s="25"/>
      <c r="D13" s="25"/>
      <c r="E13" s="25"/>
      <c r="F13" s="25"/>
      <c r="G13" s="25"/>
      <c r="H13" s="25"/>
      <c r="I13" s="11"/>
      <c r="J13" s="23" t="s">
        <v>70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4"/>
      <c r="BW13" s="22" t="s">
        <v>22</v>
      </c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32">
        <f t="shared" si="0"/>
        <v>1933.7815366210289</v>
      </c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F13" s="10">
        <v>0.11092649209092117</v>
      </c>
      <c r="DG13" s="10">
        <f t="shared" si="1"/>
        <v>1933.7815366210289</v>
      </c>
    </row>
    <row r="14" spans="1:113" s="10" customFormat="1" ht="15" customHeight="1" x14ac:dyDescent="0.2">
      <c r="A14" s="25" t="s">
        <v>66</v>
      </c>
      <c r="B14" s="25"/>
      <c r="C14" s="25"/>
      <c r="D14" s="25"/>
      <c r="E14" s="25"/>
      <c r="F14" s="25"/>
      <c r="G14" s="25"/>
      <c r="H14" s="25"/>
      <c r="I14" s="11"/>
      <c r="J14" s="23" t="s">
        <v>78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4"/>
      <c r="BW14" s="22" t="s">
        <v>22</v>
      </c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32">
        <f t="shared" si="0"/>
        <v>253.74365279808586</v>
      </c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F14" s="10">
        <v>1.4555363551774558E-2</v>
      </c>
      <c r="DG14" s="10">
        <f t="shared" si="1"/>
        <v>253.74365279808586</v>
      </c>
    </row>
    <row r="15" spans="1:113" s="10" customFormat="1" x14ac:dyDescent="0.2">
      <c r="A15" s="28" t="s">
        <v>67</v>
      </c>
      <c r="B15" s="29"/>
      <c r="C15" s="29"/>
      <c r="D15" s="29"/>
      <c r="E15" s="29"/>
      <c r="F15" s="29"/>
      <c r="G15" s="29"/>
      <c r="H15" s="30"/>
      <c r="I15" s="11"/>
      <c r="J15" s="23" t="s">
        <v>65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4"/>
      <c r="BW15" s="22" t="s">
        <v>22</v>
      </c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32">
        <f t="shared" si="0"/>
        <v>3697.2419912269042</v>
      </c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F15" s="10">
        <v>0.21208294563339095</v>
      </c>
      <c r="DG15" s="10">
        <f t="shared" si="1"/>
        <v>3697.2419912269042</v>
      </c>
    </row>
    <row r="16" spans="1:113" s="10" customFormat="1" x14ac:dyDescent="0.2">
      <c r="A16" s="28" t="s">
        <v>68</v>
      </c>
      <c r="B16" s="29"/>
      <c r="C16" s="29"/>
      <c r="D16" s="29"/>
      <c r="E16" s="29"/>
      <c r="F16" s="29"/>
      <c r="G16" s="29"/>
      <c r="H16" s="30"/>
      <c r="I16" s="11"/>
      <c r="J16" s="23" t="s">
        <v>82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4"/>
      <c r="BW16" s="22" t="s">
        <v>22</v>
      </c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32">
        <f t="shared" si="0"/>
        <v>974.42197261730701</v>
      </c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F16" s="10">
        <v>5.589525455270504E-2</v>
      </c>
      <c r="DG16" s="10">
        <f t="shared" si="1"/>
        <v>974.42197261730701</v>
      </c>
    </row>
    <row r="17" spans="1:112" s="10" customFormat="1" x14ac:dyDescent="0.2">
      <c r="A17" s="25" t="s">
        <v>77</v>
      </c>
      <c r="B17" s="25"/>
      <c r="C17" s="25"/>
      <c r="D17" s="25"/>
      <c r="E17" s="25"/>
      <c r="F17" s="25"/>
      <c r="G17" s="25"/>
      <c r="H17" s="25"/>
      <c r="I17" s="11"/>
      <c r="J17" s="23" t="s">
        <v>83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4"/>
      <c r="BW17" s="22" t="s">
        <v>22</v>
      </c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32">
        <f t="shared" si="0"/>
        <v>42.869932207895786</v>
      </c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F17" s="10">
        <v>2.4591253489299482E-3</v>
      </c>
      <c r="DG17" s="10">
        <f t="shared" si="1"/>
        <v>42.869932207895786</v>
      </c>
    </row>
    <row r="18" spans="1:112" s="10" customFormat="1" x14ac:dyDescent="0.2">
      <c r="A18" s="25" t="s">
        <v>79</v>
      </c>
      <c r="B18" s="25"/>
      <c r="C18" s="25"/>
      <c r="D18" s="25"/>
      <c r="E18" s="25"/>
      <c r="F18" s="25"/>
      <c r="G18" s="25"/>
      <c r="H18" s="25"/>
      <c r="I18" s="11"/>
      <c r="J18" s="26" t="s">
        <v>72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7"/>
      <c r="BW18" s="22" t="s">
        <v>22</v>
      </c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32">
        <f t="shared" si="0"/>
        <v>2589.5756347201914</v>
      </c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F18" s="10">
        <v>0.14854446364482254</v>
      </c>
      <c r="DG18" s="10">
        <f t="shared" si="1"/>
        <v>2589.5756347201914</v>
      </c>
    </row>
    <row r="19" spans="1:112" s="10" customFormat="1" x14ac:dyDescent="0.2">
      <c r="A19" s="25" t="s">
        <v>80</v>
      </c>
      <c r="B19" s="25"/>
      <c r="C19" s="25"/>
      <c r="D19" s="25"/>
      <c r="E19" s="25"/>
      <c r="F19" s="25"/>
      <c r="G19" s="25"/>
      <c r="H19" s="25"/>
      <c r="I19" s="11"/>
      <c r="J19" s="26" t="s">
        <v>73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7"/>
      <c r="BW19" s="22" t="s">
        <v>22</v>
      </c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32">
        <f>CM10-SUM(CM11:DD18)</f>
        <v>31854.841353183572</v>
      </c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F19" s="10">
        <v>0.68211682687229325</v>
      </c>
      <c r="DH19" s="17"/>
    </row>
    <row r="20" spans="1:112" s="10" customFormat="1" x14ac:dyDescent="0.2">
      <c r="A20" s="25"/>
      <c r="B20" s="25"/>
      <c r="C20" s="25"/>
      <c r="D20" s="25"/>
      <c r="E20" s="25"/>
      <c r="F20" s="25"/>
      <c r="G20" s="25"/>
      <c r="H20" s="25"/>
      <c r="I20" s="1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7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H20" s="17"/>
    </row>
    <row r="21" spans="1:112" s="10" customFormat="1" ht="30.75" customHeight="1" x14ac:dyDescent="0.2">
      <c r="A21" s="25" t="s">
        <v>26</v>
      </c>
      <c r="B21" s="25"/>
      <c r="C21" s="25"/>
      <c r="D21" s="25"/>
      <c r="E21" s="25"/>
      <c r="F21" s="25"/>
      <c r="G21" s="25"/>
      <c r="H21" s="25"/>
      <c r="I21" s="11"/>
      <c r="J21" s="26" t="s">
        <v>27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7"/>
      <c r="BW21" s="22" t="s">
        <v>22</v>
      </c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31">
        <v>125998</v>
      </c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F21" s="17"/>
    </row>
    <row r="22" spans="1:112" s="10" customFormat="1" ht="15" customHeight="1" x14ac:dyDescent="0.2">
      <c r="A22" s="25" t="s">
        <v>28</v>
      </c>
      <c r="B22" s="25"/>
      <c r="C22" s="25"/>
      <c r="D22" s="25"/>
      <c r="E22" s="25"/>
      <c r="F22" s="25"/>
      <c r="G22" s="25"/>
      <c r="H22" s="25"/>
      <c r="I22" s="11"/>
      <c r="J22" s="23" t="s">
        <v>69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4"/>
      <c r="BW22" s="22" t="s">
        <v>22</v>
      </c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31">
        <f>стр.2_2015г!CB7+стр.2_2015г!CK7+стр.2_2015г!CT7+стр.2_2015г!DC7+стр.2_2015г!DL7</f>
        <v>30070.923868679005</v>
      </c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F22" s="16"/>
      <c r="DH22" s="16"/>
    </row>
    <row r="23" spans="1:112" s="10" customFormat="1" x14ac:dyDescent="0.2">
      <c r="A23" s="25" t="s">
        <v>29</v>
      </c>
      <c r="B23" s="25"/>
      <c r="C23" s="25"/>
      <c r="D23" s="25"/>
      <c r="E23" s="25"/>
      <c r="F23" s="25"/>
      <c r="G23" s="25"/>
      <c r="H23" s="25"/>
      <c r="I23" s="11"/>
      <c r="J23" s="23" t="s">
        <v>71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4"/>
      <c r="BW23" s="22" t="s">
        <v>22</v>
      </c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76">
        <f>стр.2_2015г!CB8+стр.2_2015г!CK8+стр.2_2015г!CT8+стр.2_2015г!DC8+стр.2_2015г!DL8</f>
        <v>19615.852778556633</v>
      </c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8"/>
      <c r="DF23" s="16"/>
      <c r="DH23" s="16"/>
    </row>
    <row r="24" spans="1:112" s="10" customFormat="1" x14ac:dyDescent="0.2">
      <c r="A24" s="25" t="s">
        <v>30</v>
      </c>
      <c r="B24" s="25"/>
      <c r="C24" s="25"/>
      <c r="D24" s="25"/>
      <c r="E24" s="25"/>
      <c r="F24" s="25"/>
      <c r="G24" s="25"/>
      <c r="H24" s="25"/>
      <c r="I24" s="11"/>
      <c r="J24" s="23" t="s">
        <v>70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4"/>
      <c r="BW24" s="22" t="s">
        <v>22</v>
      </c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76">
        <f>стр.2_2015г!CB9+стр.2_2015г!CK9+стр.2_2015г!CT9+стр.2_2015г!DC9+стр.2_2015г!DL9</f>
        <v>4062.4958071731244</v>
      </c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F24" s="16"/>
      <c r="DH24" s="16"/>
    </row>
    <row r="25" spans="1:112" s="10" customFormat="1" ht="15" customHeight="1" x14ac:dyDescent="0.2">
      <c r="A25" s="25" t="s">
        <v>74</v>
      </c>
      <c r="B25" s="25"/>
      <c r="C25" s="25"/>
      <c r="D25" s="25"/>
      <c r="E25" s="25"/>
      <c r="F25" s="25"/>
      <c r="G25" s="25"/>
      <c r="H25" s="25"/>
      <c r="I25" s="11"/>
      <c r="J25" s="23" t="s">
        <v>78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4"/>
      <c r="BW25" s="22" t="s">
        <v>22</v>
      </c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76">
        <f>стр.2_2015г!CB10+стр.2_2015г!CK10+стр.2_2015г!CT10+стр.2_2015г!DC10+стр.2_2015г!DL10</f>
        <v>5304.2365683277312</v>
      </c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8"/>
      <c r="DF25" s="16"/>
      <c r="DH25" s="16"/>
    </row>
    <row r="26" spans="1:112" s="10" customFormat="1" ht="15" customHeight="1" x14ac:dyDescent="0.2">
      <c r="A26" s="28" t="s">
        <v>75</v>
      </c>
      <c r="B26" s="29"/>
      <c r="C26" s="29"/>
      <c r="D26" s="29"/>
      <c r="E26" s="29"/>
      <c r="F26" s="29"/>
      <c r="G26" s="29"/>
      <c r="H26" s="30"/>
      <c r="I26" s="11"/>
      <c r="J26" s="23" t="s">
        <v>65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4"/>
      <c r="BW26" s="22" t="s">
        <v>22</v>
      </c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76">
        <f>стр.2_2015г!CB11+стр.2_2015г!CK11+стр.2_2015г!CT11+стр.2_2015г!DC11+стр.2_2015г!DL11</f>
        <v>7146.3531244096021</v>
      </c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8"/>
      <c r="DF26" s="16"/>
      <c r="DH26" s="16"/>
    </row>
    <row r="27" spans="1:112" s="10" customFormat="1" ht="15" customHeight="1" x14ac:dyDescent="0.2">
      <c r="A27" s="28" t="s">
        <v>76</v>
      </c>
      <c r="B27" s="29"/>
      <c r="C27" s="29"/>
      <c r="D27" s="29"/>
      <c r="E27" s="29"/>
      <c r="F27" s="29"/>
      <c r="G27" s="29"/>
      <c r="H27" s="30"/>
      <c r="I27" s="11"/>
      <c r="J27" s="23" t="s">
        <v>82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4"/>
      <c r="BW27" s="22" t="s">
        <v>22</v>
      </c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76">
        <f>стр.2_2015г!CB12+стр.2_2015г!CK12+стр.2_2015г!CT12+стр.2_2015г!DC12+стр.2_2015г!DL12</f>
        <v>4475.8350423951679</v>
      </c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8"/>
      <c r="DF27" s="16"/>
      <c r="DH27" s="16"/>
    </row>
    <row r="28" spans="1:112" s="10" customFormat="1" ht="15" customHeight="1" x14ac:dyDescent="0.2">
      <c r="A28" s="25" t="s">
        <v>84</v>
      </c>
      <c r="B28" s="25"/>
      <c r="C28" s="25"/>
      <c r="D28" s="25"/>
      <c r="E28" s="25"/>
      <c r="F28" s="25"/>
      <c r="G28" s="25"/>
      <c r="H28" s="25"/>
      <c r="I28" s="11"/>
      <c r="J28" s="23" t="s">
        <v>83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4"/>
      <c r="BW28" s="22" t="s">
        <v>22</v>
      </c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76">
        <f>стр.2_2015г!CB13+стр.2_2015г!CK13+стр.2_2015г!CT13+стр.2_2015г!DC13+стр.2_2015г!DL13</f>
        <v>2121.6478476385782</v>
      </c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8"/>
      <c r="DF28" s="16"/>
      <c r="DH28" s="16"/>
    </row>
    <row r="29" spans="1:112" s="10" customFormat="1" x14ac:dyDescent="0.2">
      <c r="A29" s="25" t="s">
        <v>85</v>
      </c>
      <c r="B29" s="25"/>
      <c r="C29" s="25"/>
      <c r="D29" s="25"/>
      <c r="E29" s="25"/>
      <c r="F29" s="25"/>
      <c r="G29" s="25"/>
      <c r="H29" s="25"/>
      <c r="I29" s="11"/>
      <c r="J29" s="26" t="s">
        <v>72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7"/>
      <c r="BW29" s="22" t="s">
        <v>22</v>
      </c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76">
        <f>94173-SUM(CM22:DD28)</f>
        <v>21375.654962820161</v>
      </c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8"/>
      <c r="DF29" s="16"/>
      <c r="DH29" s="16"/>
    </row>
    <row r="30" spans="1:112" s="10" customFormat="1" x14ac:dyDescent="0.2">
      <c r="A30" s="25" t="s">
        <v>86</v>
      </c>
      <c r="B30" s="25"/>
      <c r="C30" s="25"/>
      <c r="D30" s="25"/>
      <c r="E30" s="25"/>
      <c r="F30" s="25"/>
      <c r="G30" s="25"/>
      <c r="H30" s="25"/>
      <c r="I30" s="11"/>
      <c r="J30" s="26" t="s">
        <v>73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7"/>
      <c r="BW30" s="22" t="s">
        <v>22</v>
      </c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76">
        <f>CM21-SUM(CM22:DD29)</f>
        <v>31825</v>
      </c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  <c r="DF30" s="16"/>
      <c r="DH30" s="16"/>
    </row>
    <row r="31" spans="1:112" s="10" customFormat="1" x14ac:dyDescent="0.2">
      <c r="A31" s="25"/>
      <c r="B31" s="25"/>
      <c r="C31" s="25"/>
      <c r="D31" s="25"/>
      <c r="E31" s="25"/>
      <c r="F31" s="25"/>
      <c r="G31" s="25"/>
      <c r="H31" s="25"/>
      <c r="I31" s="1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7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</row>
    <row r="32" spans="1:112" s="10" customFormat="1" x14ac:dyDescent="0.2">
      <c r="A32" s="25" t="s">
        <v>31</v>
      </c>
      <c r="B32" s="25"/>
      <c r="C32" s="25"/>
      <c r="D32" s="25"/>
      <c r="E32" s="25"/>
      <c r="F32" s="25"/>
      <c r="G32" s="25"/>
      <c r="H32" s="25"/>
      <c r="I32" s="11"/>
      <c r="J32" s="26" t="s">
        <v>44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7"/>
      <c r="BW32" s="22" t="s">
        <v>22</v>
      </c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32">
        <f>CM10-CM21</f>
        <v>-76709</v>
      </c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F32" s="16"/>
    </row>
    <row r="33" spans="1:110" s="10" customFormat="1" x14ac:dyDescent="0.2">
      <c r="A33" s="25" t="s">
        <v>32</v>
      </c>
      <c r="B33" s="25"/>
      <c r="C33" s="25"/>
      <c r="D33" s="25"/>
      <c r="E33" s="25"/>
      <c r="F33" s="25"/>
      <c r="G33" s="25"/>
      <c r="H33" s="25"/>
      <c r="I33" s="11"/>
      <c r="J33" s="26" t="s">
        <v>45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7"/>
      <c r="BW33" s="22" t="s">
        <v>22</v>
      </c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32"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F33" s="16"/>
    </row>
    <row r="34" spans="1:110" s="10" customFormat="1" x14ac:dyDescent="0.2">
      <c r="A34" s="25" t="s">
        <v>33</v>
      </c>
      <c r="B34" s="25"/>
      <c r="C34" s="25"/>
      <c r="D34" s="25"/>
      <c r="E34" s="25"/>
      <c r="F34" s="25"/>
      <c r="G34" s="25"/>
      <c r="H34" s="25"/>
      <c r="I34" s="11"/>
      <c r="J34" s="26" t="s">
        <v>46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  <c r="BW34" s="22" t="s">
        <v>22</v>
      </c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32"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F34" s="16"/>
    </row>
    <row r="35" spans="1:110" s="10" customFormat="1" x14ac:dyDescent="0.2">
      <c r="A35" s="25" t="s">
        <v>34</v>
      </c>
      <c r="B35" s="25"/>
      <c r="C35" s="25"/>
      <c r="D35" s="25"/>
      <c r="E35" s="25"/>
      <c r="F35" s="25"/>
      <c r="G35" s="25"/>
      <c r="H35" s="25"/>
      <c r="I35" s="11"/>
      <c r="J35" s="26" t="s">
        <v>47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7"/>
      <c r="BW35" s="22" t="s">
        <v>22</v>
      </c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32"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</row>
    <row r="36" spans="1:110" s="10" customFormat="1" x14ac:dyDescent="0.2">
      <c r="A36" s="25" t="s">
        <v>35</v>
      </c>
      <c r="B36" s="25"/>
      <c r="C36" s="25"/>
      <c r="D36" s="25"/>
      <c r="E36" s="25"/>
      <c r="F36" s="25"/>
      <c r="G36" s="25"/>
      <c r="H36" s="25"/>
      <c r="I36" s="11"/>
      <c r="J36" s="26" t="s">
        <v>48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7"/>
      <c r="BW36" s="22" t="s">
        <v>22</v>
      </c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32">
        <f>45150+25000</f>
        <v>70150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</row>
    <row r="37" spans="1:110" s="10" customFormat="1" x14ac:dyDescent="0.2">
      <c r="A37" s="25" t="s">
        <v>36</v>
      </c>
      <c r="B37" s="25"/>
      <c r="C37" s="25"/>
      <c r="D37" s="25"/>
      <c r="E37" s="25"/>
      <c r="F37" s="25"/>
      <c r="G37" s="25"/>
      <c r="H37" s="25"/>
      <c r="I37" s="11"/>
      <c r="J37" s="26" t="s">
        <v>49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7"/>
      <c r="BW37" s="22" t="s">
        <v>22</v>
      </c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32">
        <f>стр.2_2015г!DV30+стр.2_2015г!ET30+стр.2_2015г!FD30</f>
        <v>3717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</row>
    <row r="38" spans="1:110" s="10" customFormat="1" x14ac:dyDescent="0.2">
      <c r="A38" s="25" t="s">
        <v>37</v>
      </c>
      <c r="B38" s="25"/>
      <c r="C38" s="25"/>
      <c r="D38" s="25"/>
      <c r="E38" s="25"/>
      <c r="F38" s="25"/>
      <c r="G38" s="25"/>
      <c r="H38" s="25"/>
      <c r="I38" s="11"/>
      <c r="J38" s="26" t="s">
        <v>50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7"/>
      <c r="BW38" s="22" t="s">
        <v>22</v>
      </c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32">
        <f>CM32+CM36-CM37</f>
        <v>-10276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</row>
    <row r="39" spans="1:110" s="10" customFormat="1" x14ac:dyDescent="0.2">
      <c r="A39" s="25" t="s">
        <v>38</v>
      </c>
      <c r="B39" s="25"/>
      <c r="C39" s="25"/>
      <c r="D39" s="25"/>
      <c r="E39" s="25"/>
      <c r="F39" s="25"/>
      <c r="G39" s="25"/>
      <c r="H39" s="25"/>
      <c r="I39" s="11"/>
      <c r="J39" s="26" t="s">
        <v>51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2" t="s">
        <v>22</v>
      </c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32">
        <v>0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</row>
    <row r="40" spans="1:110" s="10" customFormat="1" x14ac:dyDescent="0.2">
      <c r="A40" s="25" t="s">
        <v>39</v>
      </c>
      <c r="B40" s="25"/>
      <c r="C40" s="25"/>
      <c r="D40" s="25"/>
      <c r="E40" s="25"/>
      <c r="F40" s="25"/>
      <c r="G40" s="25"/>
      <c r="H40" s="25"/>
      <c r="I40" s="11"/>
      <c r="J40" s="26" t="s">
        <v>52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7"/>
      <c r="BW40" s="22" t="s">
        <v>22</v>
      </c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32" t="s">
        <v>61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</row>
    <row r="41" spans="1:110" s="10" customFormat="1" x14ac:dyDescent="0.2">
      <c r="A41" s="25" t="s">
        <v>40</v>
      </c>
      <c r="B41" s="25"/>
      <c r="C41" s="25"/>
      <c r="D41" s="25"/>
      <c r="E41" s="25"/>
      <c r="F41" s="25"/>
      <c r="G41" s="25"/>
      <c r="H41" s="25"/>
      <c r="I41" s="11"/>
      <c r="J41" s="26" t="s">
        <v>53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7"/>
      <c r="BW41" s="22" t="s">
        <v>22</v>
      </c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32" t="s">
        <v>61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</row>
    <row r="42" spans="1:110" s="10" customFormat="1" x14ac:dyDescent="0.2">
      <c r="A42" s="25" t="s">
        <v>41</v>
      </c>
      <c r="B42" s="25"/>
      <c r="C42" s="25"/>
      <c r="D42" s="25"/>
      <c r="E42" s="25"/>
      <c r="F42" s="25"/>
      <c r="G42" s="25"/>
      <c r="H42" s="25"/>
      <c r="I42" s="11"/>
      <c r="J42" s="26" t="s">
        <v>54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7"/>
      <c r="BW42" s="22" t="s">
        <v>22</v>
      </c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32" t="s">
        <v>61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</row>
    <row r="43" spans="1:110" s="10" customFormat="1" x14ac:dyDescent="0.2">
      <c r="A43" s="25" t="s">
        <v>42</v>
      </c>
      <c r="B43" s="25"/>
      <c r="C43" s="25"/>
      <c r="D43" s="25"/>
      <c r="E43" s="25"/>
      <c r="F43" s="25"/>
      <c r="G43" s="25"/>
      <c r="H43" s="25"/>
      <c r="I43" s="11"/>
      <c r="J43" s="26" t="s">
        <v>55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7"/>
      <c r="BW43" s="22" t="s">
        <v>22</v>
      </c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32" t="s">
        <v>61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</row>
    <row r="44" spans="1:110" s="10" customFormat="1" x14ac:dyDescent="0.2">
      <c r="A44" s="25" t="s">
        <v>43</v>
      </c>
      <c r="B44" s="25"/>
      <c r="C44" s="25"/>
      <c r="D44" s="25"/>
      <c r="E44" s="25"/>
      <c r="F44" s="25"/>
      <c r="G44" s="25"/>
      <c r="H44" s="25"/>
      <c r="I44" s="11"/>
      <c r="J44" s="26" t="s">
        <v>56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7"/>
      <c r="BW44" s="22" t="s">
        <v>22</v>
      </c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32">
        <f>CM38</f>
        <v>-10276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</row>
  </sheetData>
  <mergeCells count="148">
    <mergeCell ref="A44:H44"/>
    <mergeCell ref="J44:BV44"/>
    <mergeCell ref="BW44:CL44"/>
    <mergeCell ref="CM44:DD44"/>
    <mergeCell ref="A43:H43"/>
    <mergeCell ref="J43:BV43"/>
    <mergeCell ref="BW43:CL43"/>
    <mergeCell ref="CM43:DD43"/>
    <mergeCell ref="A40:H40"/>
    <mergeCell ref="J40:BV40"/>
    <mergeCell ref="BW40:CL40"/>
    <mergeCell ref="CM40:DD40"/>
    <mergeCell ref="A39:H39"/>
    <mergeCell ref="J39:BV39"/>
    <mergeCell ref="BW39:CL39"/>
    <mergeCell ref="CM39:DD39"/>
    <mergeCell ref="A42:H42"/>
    <mergeCell ref="J42:BV42"/>
    <mergeCell ref="BW42:CL42"/>
    <mergeCell ref="CM42:DD42"/>
    <mergeCell ref="A41:H41"/>
    <mergeCell ref="J41:BV41"/>
    <mergeCell ref="BW41:CL41"/>
    <mergeCell ref="CM41:DD41"/>
    <mergeCell ref="A36:H36"/>
    <mergeCell ref="J36:BV36"/>
    <mergeCell ref="BW36:CL36"/>
    <mergeCell ref="CM36:DD36"/>
    <mergeCell ref="A35:H35"/>
    <mergeCell ref="J35:BV35"/>
    <mergeCell ref="BW35:CL35"/>
    <mergeCell ref="CM35:DD35"/>
    <mergeCell ref="A38:H38"/>
    <mergeCell ref="J38:BV38"/>
    <mergeCell ref="BW38:CL38"/>
    <mergeCell ref="CM38:DD38"/>
    <mergeCell ref="A37:H37"/>
    <mergeCell ref="J37:BV37"/>
    <mergeCell ref="BW37:CL37"/>
    <mergeCell ref="CM37:DD37"/>
    <mergeCell ref="A32:H32"/>
    <mergeCell ref="J32:BV32"/>
    <mergeCell ref="BW32:CL32"/>
    <mergeCell ref="CM32:DD32"/>
    <mergeCell ref="A31:H31"/>
    <mergeCell ref="J31:BV31"/>
    <mergeCell ref="BW31:CL31"/>
    <mergeCell ref="CM31:DD31"/>
    <mergeCell ref="A34:H34"/>
    <mergeCell ref="J34:BV34"/>
    <mergeCell ref="BW34:CL34"/>
    <mergeCell ref="CM34:DD34"/>
    <mergeCell ref="A33:H33"/>
    <mergeCell ref="J33:BV33"/>
    <mergeCell ref="BW33:CL33"/>
    <mergeCell ref="CM33:DD33"/>
    <mergeCell ref="A28:H28"/>
    <mergeCell ref="J28:BV28"/>
    <mergeCell ref="BW28:CL28"/>
    <mergeCell ref="CM28:DD28"/>
    <mergeCell ref="A27:H27"/>
    <mergeCell ref="J27:BV27"/>
    <mergeCell ref="BW27:CL27"/>
    <mergeCell ref="CM27:DD27"/>
    <mergeCell ref="A30:H30"/>
    <mergeCell ref="J30:BV30"/>
    <mergeCell ref="BW30:CL30"/>
    <mergeCell ref="CM30:DD30"/>
    <mergeCell ref="A29:H29"/>
    <mergeCell ref="J29:BV29"/>
    <mergeCell ref="BW29:CL29"/>
    <mergeCell ref="CM29:DD29"/>
    <mergeCell ref="A24:H24"/>
    <mergeCell ref="J24:BV24"/>
    <mergeCell ref="BW24:CL24"/>
    <mergeCell ref="CM24:DD24"/>
    <mergeCell ref="A23:H23"/>
    <mergeCell ref="J23:BV23"/>
    <mergeCell ref="BW23:CL23"/>
    <mergeCell ref="CM23:DD23"/>
    <mergeCell ref="A26:H26"/>
    <mergeCell ref="J26:BV26"/>
    <mergeCell ref="BW26:CL26"/>
    <mergeCell ref="CM26:DD26"/>
    <mergeCell ref="A25:H25"/>
    <mergeCell ref="J25:BV25"/>
    <mergeCell ref="BW25:CL25"/>
    <mergeCell ref="CM25:DD25"/>
    <mergeCell ref="A20:H20"/>
    <mergeCell ref="J20:BV20"/>
    <mergeCell ref="BW20:CL20"/>
    <mergeCell ref="CM20:DD20"/>
    <mergeCell ref="A19:H19"/>
    <mergeCell ref="J19:BV19"/>
    <mergeCell ref="BW19:CL19"/>
    <mergeCell ref="CM19:DD19"/>
    <mergeCell ref="A22:H22"/>
    <mergeCell ref="J22:BV22"/>
    <mergeCell ref="BW22:CL22"/>
    <mergeCell ref="CM22:DD22"/>
    <mergeCell ref="A21:H21"/>
    <mergeCell ref="J21:BV21"/>
    <mergeCell ref="BW21:CL21"/>
    <mergeCell ref="CM21:DD21"/>
    <mergeCell ref="A16:H16"/>
    <mergeCell ref="J16:BV16"/>
    <mergeCell ref="BW16:CL16"/>
    <mergeCell ref="CM16:DD16"/>
    <mergeCell ref="A15:H15"/>
    <mergeCell ref="J15:BV15"/>
    <mergeCell ref="BW15:CL15"/>
    <mergeCell ref="CM15:DD15"/>
    <mergeCell ref="A18:H18"/>
    <mergeCell ref="J18:BV18"/>
    <mergeCell ref="BW18:CL18"/>
    <mergeCell ref="CM18:DD18"/>
    <mergeCell ref="A17:H17"/>
    <mergeCell ref="J17:BV17"/>
    <mergeCell ref="BW17:CL17"/>
    <mergeCell ref="CM17:DD17"/>
    <mergeCell ref="A12:H12"/>
    <mergeCell ref="J12:BV12"/>
    <mergeCell ref="BW12:CL12"/>
    <mergeCell ref="CM12:DD12"/>
    <mergeCell ref="A11:H11"/>
    <mergeCell ref="J11:BV11"/>
    <mergeCell ref="BW11:CL11"/>
    <mergeCell ref="CM11:DD11"/>
    <mergeCell ref="A14:H14"/>
    <mergeCell ref="J14:BV14"/>
    <mergeCell ref="BW14:CL14"/>
    <mergeCell ref="CM14:DD14"/>
    <mergeCell ref="A13:H13"/>
    <mergeCell ref="J13:BV13"/>
    <mergeCell ref="BW13:CL13"/>
    <mergeCell ref="CM13:DD13"/>
    <mergeCell ref="A3:DD3"/>
    <mergeCell ref="A4:DD4"/>
    <mergeCell ref="A5:DD5"/>
    <mergeCell ref="A7:DD7"/>
    <mergeCell ref="A10:H10"/>
    <mergeCell ref="J10:BV10"/>
    <mergeCell ref="BW10:CL10"/>
    <mergeCell ref="CM10:DD10"/>
    <mergeCell ref="A9:H9"/>
    <mergeCell ref="I9:BV9"/>
    <mergeCell ref="BW9:CL9"/>
    <mergeCell ref="CM9:DD9"/>
  </mergeCells>
  <phoneticPr fontId="6" type="noConversion"/>
  <pageMargins left="0.71" right="0.49" top="0.56000000000000005" bottom="1" header="0.5" footer="0.5"/>
  <pageSetup paperSize="9" scale="85" orientation="portrait" r:id="rId1"/>
  <headerFooter alignWithMargins="0"/>
  <colBreaks count="1" manualBreakCount="1">
    <brk id="10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5"/>
  <sheetViews>
    <sheetView view="pageBreakPreview" zoomScale="85" workbookViewId="0">
      <selection activeCell="CB14" sqref="CB14:DU15"/>
    </sheetView>
  </sheetViews>
  <sheetFormatPr defaultColWidth="0.85546875" defaultRowHeight="12.75" outlineLevelRow="1" x14ac:dyDescent="0.2"/>
  <cols>
    <col min="1" max="184" width="0.85546875" style="5" customWidth="1"/>
    <col min="185" max="185" width="9" style="5" customWidth="1"/>
    <col min="186" max="186" width="0.7109375" style="5" customWidth="1"/>
    <col min="187" max="16384" width="0.85546875" style="5"/>
  </cols>
  <sheetData>
    <row r="1" spans="1:215" s="2" customFormat="1" ht="15" customHeight="1" x14ac:dyDescent="0.25">
      <c r="B1" s="35" t="s">
        <v>57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</row>
    <row r="2" spans="1:215" ht="6" customHeight="1" x14ac:dyDescent="0.2"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</row>
    <row r="3" spans="1:215" s="1" customFormat="1" ht="12.75" customHeight="1" x14ac:dyDescent="0.2">
      <c r="A3" s="63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63" t="s">
        <v>2</v>
      </c>
      <c r="BG3" s="64"/>
      <c r="BH3" s="64"/>
      <c r="BI3" s="64"/>
      <c r="BJ3" s="64"/>
      <c r="BK3" s="64"/>
      <c r="BL3" s="64"/>
      <c r="BM3" s="64"/>
      <c r="BN3" s="64"/>
      <c r="BO3" s="65"/>
      <c r="BP3" s="52" t="s">
        <v>3</v>
      </c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4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</row>
    <row r="4" spans="1:215" s="1" customFormat="1" ht="113.25" customHeight="1" x14ac:dyDescent="0.2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3"/>
      <c r="BF4" s="66"/>
      <c r="BG4" s="67"/>
      <c r="BH4" s="67"/>
      <c r="BI4" s="67"/>
      <c r="BJ4" s="67"/>
      <c r="BK4" s="67"/>
      <c r="BL4" s="67"/>
      <c r="BM4" s="67"/>
      <c r="BN4" s="67"/>
      <c r="BO4" s="68"/>
      <c r="BP4" s="61" t="s">
        <v>12</v>
      </c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 t="s">
        <v>13</v>
      </c>
      <c r="CC4" s="61"/>
      <c r="CD4" s="61"/>
      <c r="CE4" s="61"/>
      <c r="CF4" s="61"/>
      <c r="CG4" s="61"/>
      <c r="CH4" s="61"/>
      <c r="CI4" s="61"/>
      <c r="CJ4" s="61"/>
      <c r="CK4" s="61" t="s">
        <v>4</v>
      </c>
      <c r="CL4" s="61"/>
      <c r="CM4" s="61"/>
      <c r="CN4" s="61"/>
      <c r="CO4" s="61"/>
      <c r="CP4" s="61"/>
      <c r="CQ4" s="61"/>
      <c r="CR4" s="61"/>
      <c r="CS4" s="61"/>
      <c r="CT4" s="61" t="s">
        <v>11</v>
      </c>
      <c r="CU4" s="61"/>
      <c r="CV4" s="61"/>
      <c r="CW4" s="61"/>
      <c r="CX4" s="61"/>
      <c r="CY4" s="61"/>
      <c r="CZ4" s="61"/>
      <c r="DA4" s="61"/>
      <c r="DB4" s="61"/>
      <c r="DC4" s="61" t="s">
        <v>5</v>
      </c>
      <c r="DD4" s="61"/>
      <c r="DE4" s="61"/>
      <c r="DF4" s="61"/>
      <c r="DG4" s="61"/>
      <c r="DH4" s="61"/>
      <c r="DI4" s="61"/>
      <c r="DJ4" s="61"/>
      <c r="DK4" s="61"/>
      <c r="DL4" s="61" t="s">
        <v>7</v>
      </c>
      <c r="DM4" s="61"/>
      <c r="DN4" s="61"/>
      <c r="DO4" s="61"/>
      <c r="DP4" s="61"/>
      <c r="DQ4" s="61"/>
      <c r="DR4" s="61"/>
      <c r="DS4" s="61"/>
      <c r="DT4" s="61"/>
      <c r="DU4" s="61"/>
      <c r="DV4" s="61" t="s">
        <v>6</v>
      </c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 t="s">
        <v>9</v>
      </c>
      <c r="EL4" s="61"/>
      <c r="EM4" s="61"/>
      <c r="EN4" s="61"/>
      <c r="EO4" s="61"/>
      <c r="EP4" s="61"/>
      <c r="EQ4" s="61"/>
      <c r="ER4" s="61"/>
      <c r="ES4" s="61"/>
      <c r="ET4" s="61" t="s">
        <v>10</v>
      </c>
      <c r="EU4" s="61"/>
      <c r="EV4" s="61"/>
      <c r="EW4" s="61"/>
      <c r="EX4" s="61"/>
      <c r="EY4" s="61"/>
      <c r="EZ4" s="61"/>
      <c r="FA4" s="61"/>
      <c r="FB4" s="61"/>
      <c r="FC4" s="61"/>
      <c r="FD4" s="61" t="s">
        <v>8</v>
      </c>
      <c r="FE4" s="61"/>
      <c r="FF4" s="61"/>
      <c r="FG4" s="61"/>
      <c r="FH4" s="61"/>
      <c r="FI4" s="61"/>
      <c r="FJ4" s="61"/>
      <c r="FK4" s="61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</row>
    <row r="5" spans="1:215" s="1" customFormat="1" ht="12" customHeight="1" x14ac:dyDescent="0.2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3"/>
      <c r="BF5" s="62">
        <v>1</v>
      </c>
      <c r="BG5" s="62"/>
      <c r="BH5" s="62"/>
      <c r="BI5" s="62"/>
      <c r="BJ5" s="62"/>
      <c r="BK5" s="62"/>
      <c r="BL5" s="62"/>
      <c r="BM5" s="62"/>
      <c r="BN5" s="62"/>
      <c r="BO5" s="62"/>
      <c r="BP5" s="62">
        <v>2</v>
      </c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>
        <v>3</v>
      </c>
      <c r="CC5" s="62"/>
      <c r="CD5" s="62"/>
      <c r="CE5" s="62"/>
      <c r="CF5" s="62"/>
      <c r="CG5" s="62"/>
      <c r="CH5" s="62"/>
      <c r="CI5" s="62"/>
      <c r="CJ5" s="62"/>
      <c r="CK5" s="62">
        <v>4</v>
      </c>
      <c r="CL5" s="62"/>
      <c r="CM5" s="62"/>
      <c r="CN5" s="62"/>
      <c r="CO5" s="62"/>
      <c r="CP5" s="62"/>
      <c r="CQ5" s="62"/>
      <c r="CR5" s="62"/>
      <c r="CS5" s="62"/>
      <c r="CT5" s="62">
        <v>5</v>
      </c>
      <c r="CU5" s="62"/>
      <c r="CV5" s="62"/>
      <c r="CW5" s="62"/>
      <c r="CX5" s="62"/>
      <c r="CY5" s="62"/>
      <c r="CZ5" s="62"/>
      <c r="DA5" s="62"/>
      <c r="DB5" s="62"/>
      <c r="DC5" s="62">
        <v>6</v>
      </c>
      <c r="DD5" s="62"/>
      <c r="DE5" s="62"/>
      <c r="DF5" s="62"/>
      <c r="DG5" s="62"/>
      <c r="DH5" s="62"/>
      <c r="DI5" s="62"/>
      <c r="DJ5" s="62"/>
      <c r="DK5" s="62"/>
      <c r="DL5" s="62">
        <v>7</v>
      </c>
      <c r="DM5" s="62"/>
      <c r="DN5" s="62"/>
      <c r="DO5" s="62"/>
      <c r="DP5" s="62"/>
      <c r="DQ5" s="62"/>
      <c r="DR5" s="62"/>
      <c r="DS5" s="62"/>
      <c r="DT5" s="62"/>
      <c r="DU5" s="62"/>
      <c r="DV5" s="62">
        <v>8</v>
      </c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>
        <v>9</v>
      </c>
      <c r="EL5" s="62"/>
      <c r="EM5" s="62"/>
      <c r="EN5" s="62"/>
      <c r="EO5" s="62"/>
      <c r="EP5" s="62"/>
      <c r="EQ5" s="62"/>
      <c r="ER5" s="62"/>
      <c r="ES5" s="62"/>
      <c r="ET5" s="62">
        <v>10</v>
      </c>
      <c r="EU5" s="62"/>
      <c r="EV5" s="62"/>
      <c r="EW5" s="62"/>
      <c r="EX5" s="62"/>
      <c r="EY5" s="62"/>
      <c r="EZ5" s="62"/>
      <c r="FA5" s="62"/>
      <c r="FB5" s="62"/>
      <c r="FC5" s="62"/>
      <c r="FD5" s="62">
        <v>11</v>
      </c>
      <c r="FE5" s="62"/>
      <c r="FF5" s="62"/>
      <c r="FG5" s="62"/>
      <c r="FH5" s="62"/>
      <c r="FI5" s="62"/>
      <c r="FJ5" s="62"/>
      <c r="FK5" s="62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</row>
    <row r="6" spans="1:215" ht="15" customHeight="1" x14ac:dyDescent="0.2">
      <c r="A6" s="6"/>
      <c r="B6" s="74" t="s">
        <v>58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</row>
    <row r="7" spans="1:215" ht="29.25" customHeight="1" x14ac:dyDescent="0.2">
      <c r="A7" s="8"/>
      <c r="B7" s="42" t="s">
        <v>59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3"/>
      <c r="BF7" s="44">
        <f>SUM(CB7:FK7)</f>
        <v>30870.145886182461</v>
      </c>
      <c r="BG7" s="44"/>
      <c r="BH7" s="44"/>
      <c r="BI7" s="44"/>
      <c r="BJ7" s="44"/>
      <c r="BK7" s="44"/>
      <c r="BL7" s="44"/>
      <c r="BM7" s="44"/>
      <c r="BN7" s="44"/>
      <c r="BO7" s="44"/>
      <c r="BP7" s="45" t="s">
        <v>61</v>
      </c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4">
        <f>CB19*$CB$30</f>
        <v>2653.7318786420064</v>
      </c>
      <c r="CC7" s="44"/>
      <c r="CD7" s="44"/>
      <c r="CE7" s="44"/>
      <c r="CF7" s="44"/>
      <c r="CG7" s="44"/>
      <c r="CH7" s="44"/>
      <c r="CI7" s="44"/>
      <c r="CJ7" s="44"/>
      <c r="CK7" s="44">
        <f>CK19*$CK$30</f>
        <v>14232.093235718705</v>
      </c>
      <c r="CL7" s="44"/>
      <c r="CM7" s="44"/>
      <c r="CN7" s="44"/>
      <c r="CO7" s="44"/>
      <c r="CP7" s="44"/>
      <c r="CQ7" s="44"/>
      <c r="CR7" s="44"/>
      <c r="CS7" s="44"/>
      <c r="CT7" s="44">
        <f>CT19*$CT$30</f>
        <v>4268.6165819260186</v>
      </c>
      <c r="CU7" s="44"/>
      <c r="CV7" s="44"/>
      <c r="CW7" s="44"/>
      <c r="CX7" s="44"/>
      <c r="CY7" s="44"/>
      <c r="CZ7" s="44"/>
      <c r="DA7" s="44"/>
      <c r="DB7" s="44"/>
      <c r="DC7" s="44">
        <f>DC19*$DC$30</f>
        <v>31.119739993157712</v>
      </c>
      <c r="DD7" s="44"/>
      <c r="DE7" s="44"/>
      <c r="DF7" s="44"/>
      <c r="DG7" s="44"/>
      <c r="DH7" s="44"/>
      <c r="DI7" s="44"/>
      <c r="DJ7" s="44"/>
      <c r="DK7" s="44"/>
      <c r="DL7" s="44">
        <f>DL19*$DL$30</f>
        <v>8885.3624323991135</v>
      </c>
      <c r="DM7" s="44"/>
      <c r="DN7" s="44"/>
      <c r="DO7" s="44"/>
      <c r="DP7" s="44"/>
      <c r="DQ7" s="44"/>
      <c r="DR7" s="44"/>
      <c r="DS7" s="44"/>
      <c r="DT7" s="44"/>
      <c r="DU7" s="44"/>
      <c r="DV7" s="41">
        <v>7</v>
      </c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>
        <v>0</v>
      </c>
      <c r="EL7" s="41"/>
      <c r="EM7" s="41"/>
      <c r="EN7" s="41"/>
      <c r="EO7" s="41"/>
      <c r="EP7" s="41"/>
      <c r="EQ7" s="41"/>
      <c r="ER7" s="41"/>
      <c r="ES7" s="41"/>
      <c r="ET7" s="41">
        <f>$ET$30*ET19</f>
        <v>673.76047904191614</v>
      </c>
      <c r="EU7" s="41"/>
      <c r="EV7" s="41"/>
      <c r="EW7" s="41"/>
      <c r="EX7" s="41"/>
      <c r="EY7" s="41"/>
      <c r="EZ7" s="41"/>
      <c r="FA7" s="41"/>
      <c r="FB7" s="41"/>
      <c r="FC7" s="41"/>
      <c r="FD7" s="41">
        <f>FD19*$FD$30</f>
        <v>118.46153846153847</v>
      </c>
      <c r="FE7" s="41"/>
      <c r="FF7" s="41"/>
      <c r="FG7" s="41"/>
      <c r="FH7" s="41"/>
      <c r="FI7" s="41"/>
      <c r="FJ7" s="41"/>
      <c r="FK7" s="41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</row>
    <row r="8" spans="1:215" ht="15" customHeight="1" x14ac:dyDescent="0.2">
      <c r="A8" s="6"/>
      <c r="B8" s="69" t="s">
        <v>87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44">
        <f t="shared" ref="BF8:BF15" si="0">SUM(CB8:FK8)</f>
        <v>20398.117172844981</v>
      </c>
      <c r="BG8" s="44"/>
      <c r="BH8" s="44"/>
      <c r="BI8" s="44"/>
      <c r="BJ8" s="44"/>
      <c r="BK8" s="44"/>
      <c r="BL8" s="44"/>
      <c r="BM8" s="44"/>
      <c r="BN8" s="44"/>
      <c r="BO8" s="44"/>
      <c r="BP8" s="45" t="s">
        <v>61</v>
      </c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4">
        <f t="shared" ref="CB8:CB15" si="1">CB20*$CB$30</f>
        <v>479.49787091461872</v>
      </c>
      <c r="CC8" s="44"/>
      <c r="CD8" s="44"/>
      <c r="CE8" s="44"/>
      <c r="CF8" s="44"/>
      <c r="CG8" s="44"/>
      <c r="CH8" s="44"/>
      <c r="CI8" s="44"/>
      <c r="CJ8" s="44"/>
      <c r="CK8" s="44">
        <f t="shared" ref="CK8:CK15" si="2">CK20*$CK$30</f>
        <v>9181.3641369354518</v>
      </c>
      <c r="CL8" s="44"/>
      <c r="CM8" s="44"/>
      <c r="CN8" s="44"/>
      <c r="CO8" s="44"/>
      <c r="CP8" s="44"/>
      <c r="CQ8" s="44"/>
      <c r="CR8" s="44"/>
      <c r="CS8" s="44"/>
      <c r="CT8" s="44">
        <f t="shared" ref="CT8:CT15" si="3">CT20*$CT$30</f>
        <v>2727.1717051194009</v>
      </c>
      <c r="CU8" s="44"/>
      <c r="CV8" s="44"/>
      <c r="CW8" s="44"/>
      <c r="CX8" s="44"/>
      <c r="CY8" s="44"/>
      <c r="CZ8" s="44"/>
      <c r="DA8" s="44"/>
      <c r="DB8" s="44"/>
      <c r="DC8" s="44">
        <f t="shared" ref="DC8:DC15" si="4">DC20*$DC$30</f>
        <v>505.98392062949023</v>
      </c>
      <c r="DD8" s="44"/>
      <c r="DE8" s="44"/>
      <c r="DF8" s="44"/>
      <c r="DG8" s="44"/>
      <c r="DH8" s="44"/>
      <c r="DI8" s="44"/>
      <c r="DJ8" s="44"/>
      <c r="DK8" s="44"/>
      <c r="DL8" s="44">
        <f t="shared" ref="DL8:DL15" si="5">DL20*$DL$30</f>
        <v>6721.8351449576712</v>
      </c>
      <c r="DM8" s="44"/>
      <c r="DN8" s="44"/>
      <c r="DO8" s="44"/>
      <c r="DP8" s="44"/>
      <c r="DQ8" s="44"/>
      <c r="DR8" s="44"/>
      <c r="DS8" s="44"/>
      <c r="DT8" s="44"/>
      <c r="DU8" s="44"/>
      <c r="DV8" s="41">
        <v>4</v>
      </c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>
        <v>0</v>
      </c>
      <c r="EL8" s="41"/>
      <c r="EM8" s="41"/>
      <c r="EN8" s="41"/>
      <c r="EO8" s="41"/>
      <c r="EP8" s="41"/>
      <c r="EQ8" s="41"/>
      <c r="ER8" s="41"/>
      <c r="ES8" s="41"/>
      <c r="ET8" s="41">
        <f t="shared" ref="ET8:ET15" si="6">$ET$30*ET20</f>
        <v>701.34131736526945</v>
      </c>
      <c r="EU8" s="41"/>
      <c r="EV8" s="41"/>
      <c r="EW8" s="41"/>
      <c r="EX8" s="41"/>
      <c r="EY8" s="41"/>
      <c r="EZ8" s="41"/>
      <c r="FA8" s="41"/>
      <c r="FB8" s="41"/>
      <c r="FC8" s="41"/>
      <c r="FD8" s="41">
        <f t="shared" ref="FD8:FD15" si="7">FD20*$FD$30</f>
        <v>76.923076923076934</v>
      </c>
      <c r="FE8" s="41"/>
      <c r="FF8" s="41"/>
      <c r="FG8" s="41"/>
      <c r="FH8" s="41"/>
      <c r="FI8" s="41"/>
      <c r="FJ8" s="41"/>
      <c r="FK8" s="41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</row>
    <row r="9" spans="1:215" ht="15" customHeight="1" x14ac:dyDescent="0.2">
      <c r="A9" s="6"/>
      <c r="B9" s="69" t="s">
        <v>88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70"/>
      <c r="BF9" s="44">
        <f t="shared" si="0"/>
        <v>4174.9817583476988</v>
      </c>
      <c r="BG9" s="44"/>
      <c r="BH9" s="44"/>
      <c r="BI9" s="44"/>
      <c r="BJ9" s="44"/>
      <c r="BK9" s="44"/>
      <c r="BL9" s="44"/>
      <c r="BM9" s="44"/>
      <c r="BN9" s="44"/>
      <c r="BO9" s="44"/>
      <c r="BP9" s="45" t="s">
        <v>61</v>
      </c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4">
        <f t="shared" si="1"/>
        <v>255.09588256903982</v>
      </c>
      <c r="CC9" s="44"/>
      <c r="CD9" s="44"/>
      <c r="CE9" s="44"/>
      <c r="CF9" s="44"/>
      <c r="CG9" s="44"/>
      <c r="CH9" s="44"/>
      <c r="CI9" s="44"/>
      <c r="CJ9" s="44"/>
      <c r="CK9" s="44">
        <f t="shared" si="2"/>
        <v>1955.1998788409983</v>
      </c>
      <c r="CL9" s="44"/>
      <c r="CM9" s="44"/>
      <c r="CN9" s="44"/>
      <c r="CO9" s="44"/>
      <c r="CP9" s="44"/>
      <c r="CQ9" s="44"/>
      <c r="CR9" s="44"/>
      <c r="CS9" s="44"/>
      <c r="CT9" s="44">
        <f t="shared" si="3"/>
        <v>582.79592221788675</v>
      </c>
      <c r="CU9" s="44"/>
      <c r="CV9" s="44"/>
      <c r="CW9" s="44"/>
      <c r="CX9" s="44"/>
      <c r="CY9" s="44"/>
      <c r="CZ9" s="44"/>
      <c r="DA9" s="44"/>
      <c r="DB9" s="44"/>
      <c r="DC9" s="44">
        <f t="shared" si="4"/>
        <v>138.3099555251454</v>
      </c>
      <c r="DD9" s="44"/>
      <c r="DE9" s="44"/>
      <c r="DF9" s="44"/>
      <c r="DG9" s="44"/>
      <c r="DH9" s="44"/>
      <c r="DI9" s="44"/>
      <c r="DJ9" s="44"/>
      <c r="DK9" s="44"/>
      <c r="DL9" s="44">
        <f t="shared" si="5"/>
        <v>1131.0941680200542</v>
      </c>
      <c r="DM9" s="44"/>
      <c r="DN9" s="44"/>
      <c r="DO9" s="44"/>
      <c r="DP9" s="44"/>
      <c r="DQ9" s="44"/>
      <c r="DR9" s="44"/>
      <c r="DS9" s="44"/>
      <c r="DT9" s="44"/>
      <c r="DU9" s="44"/>
      <c r="DV9" s="41">
        <v>1</v>
      </c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>
        <v>0</v>
      </c>
      <c r="EL9" s="41"/>
      <c r="EM9" s="41"/>
      <c r="EN9" s="41"/>
      <c r="EO9" s="41"/>
      <c r="EP9" s="41"/>
      <c r="EQ9" s="41"/>
      <c r="ER9" s="41"/>
      <c r="ES9" s="41"/>
      <c r="ET9" s="41">
        <f t="shared" si="6"/>
        <v>94.562874251497007</v>
      </c>
      <c r="EU9" s="41"/>
      <c r="EV9" s="41"/>
      <c r="EW9" s="41"/>
      <c r="EX9" s="41"/>
      <c r="EY9" s="41"/>
      <c r="EZ9" s="41"/>
      <c r="FA9" s="41"/>
      <c r="FB9" s="41"/>
      <c r="FC9" s="41"/>
      <c r="FD9" s="41">
        <f t="shared" si="7"/>
        <v>16.923076923076923</v>
      </c>
      <c r="FE9" s="41"/>
      <c r="FF9" s="41"/>
      <c r="FG9" s="41"/>
      <c r="FH9" s="41"/>
      <c r="FI9" s="41"/>
      <c r="FJ9" s="41"/>
      <c r="FK9" s="41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</row>
    <row r="10" spans="1:215" ht="26.25" customHeight="1" x14ac:dyDescent="0.2">
      <c r="A10" s="6"/>
      <c r="B10" s="69" t="s">
        <v>89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44">
        <f t="shared" si="0"/>
        <v>5466.9869137906517</v>
      </c>
      <c r="BG10" s="44"/>
      <c r="BH10" s="44"/>
      <c r="BI10" s="44"/>
      <c r="BJ10" s="44"/>
      <c r="BK10" s="44"/>
      <c r="BL10" s="44"/>
      <c r="BM10" s="44"/>
      <c r="BN10" s="44"/>
      <c r="BO10" s="44"/>
      <c r="BP10" s="45" t="s">
        <v>61</v>
      </c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4">
        <f t="shared" si="1"/>
        <v>485.13552495566256</v>
      </c>
      <c r="CC10" s="44"/>
      <c r="CD10" s="44"/>
      <c r="CE10" s="44"/>
      <c r="CF10" s="44"/>
      <c r="CG10" s="44"/>
      <c r="CH10" s="44"/>
      <c r="CI10" s="44"/>
      <c r="CJ10" s="44"/>
      <c r="CK10" s="44">
        <f t="shared" si="2"/>
        <v>2730.9174778304805</v>
      </c>
      <c r="CL10" s="44"/>
      <c r="CM10" s="44"/>
      <c r="CN10" s="44"/>
      <c r="CO10" s="44"/>
      <c r="CP10" s="44"/>
      <c r="CQ10" s="44"/>
      <c r="CR10" s="44"/>
      <c r="CS10" s="44"/>
      <c r="CT10" s="44">
        <f t="shared" si="3"/>
        <v>822.17850831122223</v>
      </c>
      <c r="CU10" s="44"/>
      <c r="CV10" s="44"/>
      <c r="CW10" s="44"/>
      <c r="CX10" s="44"/>
      <c r="CY10" s="44"/>
      <c r="CZ10" s="44"/>
      <c r="DA10" s="44"/>
      <c r="DB10" s="44"/>
      <c r="DC10" s="44">
        <f t="shared" si="4"/>
        <v>3.4577488881286347</v>
      </c>
      <c r="DD10" s="44"/>
      <c r="DE10" s="44"/>
      <c r="DF10" s="44"/>
      <c r="DG10" s="44"/>
      <c r="DH10" s="44"/>
      <c r="DI10" s="44"/>
      <c r="DJ10" s="44"/>
      <c r="DK10" s="44"/>
      <c r="DL10" s="44">
        <f t="shared" si="5"/>
        <v>1262.5473083422376</v>
      </c>
      <c r="DM10" s="44"/>
      <c r="DN10" s="44"/>
      <c r="DO10" s="44"/>
      <c r="DP10" s="44"/>
      <c r="DQ10" s="44"/>
      <c r="DR10" s="44"/>
      <c r="DS10" s="44"/>
      <c r="DT10" s="44"/>
      <c r="DU10" s="44"/>
      <c r="DV10" s="41">
        <v>1</v>
      </c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>
        <v>0</v>
      </c>
      <c r="EL10" s="41"/>
      <c r="EM10" s="41"/>
      <c r="EN10" s="41"/>
      <c r="EO10" s="41"/>
      <c r="EP10" s="41"/>
      <c r="EQ10" s="41"/>
      <c r="ER10" s="41"/>
      <c r="ES10" s="41"/>
      <c r="ET10" s="41">
        <f t="shared" si="6"/>
        <v>137.90419161676647</v>
      </c>
      <c r="EU10" s="41"/>
      <c r="EV10" s="41"/>
      <c r="EW10" s="41"/>
      <c r="EX10" s="41"/>
      <c r="EY10" s="41"/>
      <c r="EZ10" s="41"/>
      <c r="FA10" s="41"/>
      <c r="FB10" s="41"/>
      <c r="FC10" s="41"/>
      <c r="FD10" s="41">
        <f t="shared" si="7"/>
        <v>23.846153846153847</v>
      </c>
      <c r="FE10" s="41"/>
      <c r="FF10" s="41"/>
      <c r="FG10" s="41"/>
      <c r="FH10" s="41"/>
      <c r="FI10" s="41"/>
      <c r="FJ10" s="41"/>
      <c r="FK10" s="41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</row>
    <row r="11" spans="1:215" ht="15" customHeight="1" x14ac:dyDescent="0.2">
      <c r="A11" s="6"/>
      <c r="B11" s="55" t="s">
        <v>90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6"/>
      <c r="BF11" s="44">
        <f t="shared" si="0"/>
        <v>7318.5221709319421</v>
      </c>
      <c r="BG11" s="44"/>
      <c r="BH11" s="44"/>
      <c r="BI11" s="44"/>
      <c r="BJ11" s="44"/>
      <c r="BK11" s="44"/>
      <c r="BL11" s="44"/>
      <c r="BM11" s="44"/>
      <c r="BN11" s="44"/>
      <c r="BO11" s="44"/>
      <c r="BP11" s="45" t="s">
        <v>61</v>
      </c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4">
        <f t="shared" si="1"/>
        <v>293.74194793514067</v>
      </c>
      <c r="CC11" s="44"/>
      <c r="CD11" s="44"/>
      <c r="CE11" s="44"/>
      <c r="CF11" s="44"/>
      <c r="CG11" s="44"/>
      <c r="CH11" s="44"/>
      <c r="CI11" s="44"/>
      <c r="CJ11" s="44"/>
      <c r="CK11" s="44">
        <f t="shared" si="2"/>
        <v>3118.7762773252221</v>
      </c>
      <c r="CL11" s="44"/>
      <c r="CM11" s="44"/>
      <c r="CN11" s="44"/>
      <c r="CO11" s="44"/>
      <c r="CP11" s="44"/>
      <c r="CQ11" s="44"/>
      <c r="CR11" s="44"/>
      <c r="CS11" s="44"/>
      <c r="CT11" s="44">
        <f t="shared" si="3"/>
        <v>922.8534276962697</v>
      </c>
      <c r="CU11" s="44"/>
      <c r="CV11" s="44"/>
      <c r="CW11" s="44"/>
      <c r="CX11" s="44"/>
      <c r="CY11" s="44"/>
      <c r="CZ11" s="44"/>
      <c r="DA11" s="44"/>
      <c r="DB11" s="44"/>
      <c r="DC11" s="44">
        <f t="shared" si="4"/>
        <v>374.58946288060213</v>
      </c>
      <c r="DD11" s="44"/>
      <c r="DE11" s="44"/>
      <c r="DF11" s="44"/>
      <c r="DG11" s="44"/>
      <c r="DH11" s="44"/>
      <c r="DI11" s="44"/>
      <c r="DJ11" s="44"/>
      <c r="DK11" s="44"/>
      <c r="DL11" s="44">
        <f t="shared" si="5"/>
        <v>2436.3920085723676</v>
      </c>
      <c r="DM11" s="44"/>
      <c r="DN11" s="44"/>
      <c r="DO11" s="44"/>
      <c r="DP11" s="44"/>
      <c r="DQ11" s="44"/>
      <c r="DR11" s="44"/>
      <c r="DS11" s="44"/>
      <c r="DT11" s="44"/>
      <c r="DU11" s="44"/>
      <c r="DV11" s="41">
        <v>1</v>
      </c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>
        <v>0</v>
      </c>
      <c r="EL11" s="41"/>
      <c r="EM11" s="41"/>
      <c r="EN11" s="41"/>
      <c r="EO11" s="41"/>
      <c r="EP11" s="41"/>
      <c r="EQ11" s="41"/>
      <c r="ER11" s="41"/>
      <c r="ES11" s="41"/>
      <c r="ET11" s="41">
        <f t="shared" si="6"/>
        <v>145.78443113772454</v>
      </c>
      <c r="EU11" s="41"/>
      <c r="EV11" s="41"/>
      <c r="EW11" s="41"/>
      <c r="EX11" s="41"/>
      <c r="EY11" s="41"/>
      <c r="EZ11" s="41"/>
      <c r="FA11" s="41"/>
      <c r="FB11" s="41"/>
      <c r="FC11" s="41"/>
      <c r="FD11" s="41">
        <f t="shared" si="7"/>
        <v>25.384615384615383</v>
      </c>
      <c r="FE11" s="41"/>
      <c r="FF11" s="41"/>
      <c r="FG11" s="41"/>
      <c r="FH11" s="41"/>
      <c r="FI11" s="41"/>
      <c r="FJ11" s="41"/>
      <c r="FK11" s="41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</row>
    <row r="12" spans="1:215" ht="27.75" customHeight="1" x14ac:dyDescent="0.2">
      <c r="A12" s="6"/>
      <c r="B12" s="69" t="s">
        <v>62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70"/>
      <c r="BF12" s="44">
        <f t="shared" si="0"/>
        <v>5285.9101230031829</v>
      </c>
      <c r="BG12" s="44"/>
      <c r="BH12" s="44"/>
      <c r="BI12" s="44"/>
      <c r="BJ12" s="44"/>
      <c r="BK12" s="44"/>
      <c r="BL12" s="44"/>
      <c r="BM12" s="44"/>
      <c r="BN12" s="44"/>
      <c r="BO12" s="44"/>
      <c r="BP12" s="45" t="s">
        <v>61</v>
      </c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4">
        <f t="shared" si="1"/>
        <v>212.16052862933876</v>
      </c>
      <c r="CC12" s="44"/>
      <c r="CD12" s="44"/>
      <c r="CE12" s="44"/>
      <c r="CF12" s="44"/>
      <c r="CG12" s="44"/>
      <c r="CH12" s="44"/>
      <c r="CI12" s="44"/>
      <c r="CJ12" s="44"/>
      <c r="CK12" s="44">
        <f t="shared" si="2"/>
        <v>1162.3528691482779</v>
      </c>
      <c r="CL12" s="44"/>
      <c r="CM12" s="44"/>
      <c r="CN12" s="44"/>
      <c r="CO12" s="44"/>
      <c r="CP12" s="44"/>
      <c r="CQ12" s="44"/>
      <c r="CR12" s="44"/>
      <c r="CS12" s="44"/>
      <c r="CT12" s="44">
        <f t="shared" si="3"/>
        <v>346.76916677071955</v>
      </c>
      <c r="CU12" s="44"/>
      <c r="CV12" s="44"/>
      <c r="CW12" s="44"/>
      <c r="CX12" s="44"/>
      <c r="CY12" s="44"/>
      <c r="CZ12" s="44"/>
      <c r="DA12" s="44"/>
      <c r="DB12" s="44"/>
      <c r="DC12" s="44">
        <f t="shared" si="4"/>
        <v>2097.7009921313715</v>
      </c>
      <c r="DD12" s="44"/>
      <c r="DE12" s="44"/>
      <c r="DF12" s="44"/>
      <c r="DG12" s="44"/>
      <c r="DH12" s="44"/>
      <c r="DI12" s="44"/>
      <c r="DJ12" s="44"/>
      <c r="DK12" s="44"/>
      <c r="DL12" s="44">
        <f t="shared" si="5"/>
        <v>656.85148571545983</v>
      </c>
      <c r="DM12" s="44"/>
      <c r="DN12" s="44"/>
      <c r="DO12" s="44"/>
      <c r="DP12" s="44"/>
      <c r="DQ12" s="44"/>
      <c r="DR12" s="44"/>
      <c r="DS12" s="44"/>
      <c r="DT12" s="44"/>
      <c r="DU12" s="44"/>
      <c r="DV12" s="41">
        <v>1</v>
      </c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>
        <v>0</v>
      </c>
      <c r="EL12" s="41"/>
      <c r="EM12" s="41"/>
      <c r="EN12" s="41"/>
      <c r="EO12" s="41"/>
      <c r="EP12" s="41"/>
      <c r="EQ12" s="41"/>
      <c r="ER12" s="41"/>
      <c r="ES12" s="41"/>
      <c r="ET12" s="41">
        <f t="shared" si="6"/>
        <v>799.8443113772455</v>
      </c>
      <c r="EU12" s="41"/>
      <c r="EV12" s="41"/>
      <c r="EW12" s="41"/>
      <c r="EX12" s="41"/>
      <c r="EY12" s="41"/>
      <c r="EZ12" s="41"/>
      <c r="FA12" s="41"/>
      <c r="FB12" s="41"/>
      <c r="FC12" s="41"/>
      <c r="FD12" s="41">
        <f t="shared" si="7"/>
        <v>9.2307692307692317</v>
      </c>
      <c r="FE12" s="41"/>
      <c r="FF12" s="41"/>
      <c r="FG12" s="41"/>
      <c r="FH12" s="41"/>
      <c r="FI12" s="41"/>
      <c r="FJ12" s="41"/>
      <c r="FK12" s="41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</row>
    <row r="13" spans="1:215" ht="15" customHeight="1" x14ac:dyDescent="0.2">
      <c r="A13" s="6"/>
      <c r="B13" s="69" t="s">
        <v>63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44">
        <f t="shared" si="0"/>
        <v>2182.3309429863443</v>
      </c>
      <c r="BG13" s="44"/>
      <c r="BH13" s="44"/>
      <c r="BI13" s="44"/>
      <c r="BJ13" s="44"/>
      <c r="BK13" s="44"/>
      <c r="BL13" s="44"/>
      <c r="BM13" s="44"/>
      <c r="BN13" s="44"/>
      <c r="BO13" s="44"/>
      <c r="BP13" s="45" t="s">
        <v>61</v>
      </c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4">
        <f t="shared" si="1"/>
        <v>79.606647833797837</v>
      </c>
      <c r="CC13" s="44"/>
      <c r="CD13" s="44"/>
      <c r="CE13" s="44"/>
      <c r="CF13" s="44"/>
      <c r="CG13" s="44"/>
      <c r="CH13" s="44"/>
      <c r="CI13" s="44"/>
      <c r="CJ13" s="44"/>
      <c r="CK13" s="44">
        <f t="shared" si="2"/>
        <v>1097.5058143431636</v>
      </c>
      <c r="CL13" s="44"/>
      <c r="CM13" s="44"/>
      <c r="CN13" s="44"/>
      <c r="CO13" s="44"/>
      <c r="CP13" s="44"/>
      <c r="CQ13" s="44"/>
      <c r="CR13" s="44"/>
      <c r="CS13" s="44"/>
      <c r="CT13" s="44">
        <f t="shared" si="3"/>
        <v>326.63418289371003</v>
      </c>
      <c r="CU13" s="44"/>
      <c r="CV13" s="44"/>
      <c r="CW13" s="44"/>
      <c r="CX13" s="44"/>
      <c r="CY13" s="44"/>
      <c r="CZ13" s="44"/>
      <c r="DA13" s="44"/>
      <c r="DB13" s="44"/>
      <c r="DC13" s="44">
        <f t="shared" si="4"/>
        <v>6.9154977762572694</v>
      </c>
      <c r="DD13" s="44"/>
      <c r="DE13" s="44"/>
      <c r="DF13" s="44"/>
      <c r="DG13" s="44"/>
      <c r="DH13" s="44"/>
      <c r="DI13" s="44"/>
      <c r="DJ13" s="44"/>
      <c r="DK13" s="44"/>
      <c r="DL13" s="44">
        <f t="shared" si="5"/>
        <v>610.98570479164948</v>
      </c>
      <c r="DM13" s="44"/>
      <c r="DN13" s="44"/>
      <c r="DO13" s="44"/>
      <c r="DP13" s="44"/>
      <c r="DQ13" s="44"/>
      <c r="DR13" s="44"/>
      <c r="DS13" s="44"/>
      <c r="DT13" s="44"/>
      <c r="DU13" s="44"/>
      <c r="DV13" s="41">
        <v>1</v>
      </c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>
        <v>0</v>
      </c>
      <c r="EL13" s="41"/>
      <c r="EM13" s="41"/>
      <c r="EN13" s="41"/>
      <c r="EO13" s="41"/>
      <c r="EP13" s="41"/>
      <c r="EQ13" s="41"/>
      <c r="ER13" s="41"/>
      <c r="ES13" s="41"/>
      <c r="ET13" s="41">
        <f t="shared" si="6"/>
        <v>51.221556886227546</v>
      </c>
      <c r="EU13" s="41"/>
      <c r="EV13" s="41"/>
      <c r="EW13" s="41"/>
      <c r="EX13" s="41"/>
      <c r="EY13" s="41"/>
      <c r="EZ13" s="41"/>
      <c r="FA13" s="41"/>
      <c r="FB13" s="41"/>
      <c r="FC13" s="41"/>
      <c r="FD13" s="41">
        <f t="shared" si="7"/>
        <v>8.4615384615384617</v>
      </c>
      <c r="FE13" s="41"/>
      <c r="FF13" s="41"/>
      <c r="FG13" s="41"/>
      <c r="FH13" s="41"/>
      <c r="FI13" s="41"/>
      <c r="FJ13" s="41"/>
      <c r="FK13" s="41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</row>
    <row r="14" spans="1:215" s="20" customFormat="1" ht="15" customHeight="1" x14ac:dyDescent="0.2">
      <c r="A14" s="7"/>
      <c r="B14" s="49" t="s">
        <v>60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50"/>
      <c r="BF14" s="51">
        <f>SUM(CB14:FK14)</f>
        <v>97727.064217990483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9" t="s">
        <v>61</v>
      </c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1">
        <f t="shared" si="1"/>
        <v>5625.9752850266032</v>
      </c>
      <c r="CC14" s="51"/>
      <c r="CD14" s="51"/>
      <c r="CE14" s="51"/>
      <c r="CF14" s="51"/>
      <c r="CG14" s="51"/>
      <c r="CH14" s="51"/>
      <c r="CI14" s="51"/>
      <c r="CJ14" s="51"/>
      <c r="CK14" s="51">
        <f t="shared" si="2"/>
        <v>44656.373703340898</v>
      </c>
      <c r="CL14" s="51"/>
      <c r="CM14" s="51"/>
      <c r="CN14" s="51"/>
      <c r="CO14" s="51"/>
      <c r="CP14" s="51"/>
      <c r="CQ14" s="51"/>
      <c r="CR14" s="51"/>
      <c r="CS14" s="51"/>
      <c r="CT14" s="51">
        <f t="shared" si="3"/>
        <v>13494.913638457938</v>
      </c>
      <c r="CU14" s="51"/>
      <c r="CV14" s="51"/>
      <c r="CW14" s="51"/>
      <c r="CX14" s="51"/>
      <c r="CY14" s="51"/>
      <c r="CZ14" s="51"/>
      <c r="DA14" s="51"/>
      <c r="DB14" s="51"/>
      <c r="DC14" s="51">
        <f t="shared" si="4"/>
        <v>3336.7276770441326</v>
      </c>
      <c r="DD14" s="51"/>
      <c r="DE14" s="51"/>
      <c r="DF14" s="51"/>
      <c r="DG14" s="51"/>
      <c r="DH14" s="51"/>
      <c r="DI14" s="51"/>
      <c r="DJ14" s="51"/>
      <c r="DK14" s="51"/>
      <c r="DL14" s="51">
        <f t="shared" si="5"/>
        <v>27058.653370592587</v>
      </c>
      <c r="DM14" s="51"/>
      <c r="DN14" s="51"/>
      <c r="DO14" s="51"/>
      <c r="DP14" s="51"/>
      <c r="DQ14" s="51"/>
      <c r="DR14" s="51"/>
      <c r="DS14" s="51"/>
      <c r="DT14" s="51"/>
      <c r="DU14" s="51"/>
      <c r="DV14" s="60">
        <v>23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>
        <v>0</v>
      </c>
      <c r="EL14" s="60"/>
      <c r="EM14" s="60"/>
      <c r="EN14" s="60"/>
      <c r="EO14" s="60"/>
      <c r="EP14" s="60"/>
      <c r="EQ14" s="60"/>
      <c r="ER14" s="60"/>
      <c r="ES14" s="60"/>
      <c r="ET14" s="60">
        <f t="shared" si="6"/>
        <v>3156.0359281437127</v>
      </c>
      <c r="EU14" s="60"/>
      <c r="EV14" s="60"/>
      <c r="EW14" s="60"/>
      <c r="EX14" s="60"/>
      <c r="EY14" s="60"/>
      <c r="EZ14" s="60"/>
      <c r="FA14" s="60"/>
      <c r="FB14" s="60"/>
      <c r="FC14" s="60"/>
      <c r="FD14" s="60">
        <f t="shared" si="7"/>
        <v>375.38461538461536</v>
      </c>
      <c r="FE14" s="60"/>
      <c r="FF14" s="60"/>
      <c r="FG14" s="60"/>
      <c r="FH14" s="60"/>
      <c r="FI14" s="60"/>
      <c r="FJ14" s="60"/>
      <c r="FK14" s="60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</row>
    <row r="15" spans="1:215" ht="15" customHeight="1" x14ac:dyDescent="0.2">
      <c r="A15" s="6"/>
      <c r="B15" s="49" t="s">
        <v>64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50"/>
      <c r="BF15" s="44">
        <f t="shared" si="0"/>
        <v>31985.337082009522</v>
      </c>
      <c r="BG15" s="44"/>
      <c r="BH15" s="44"/>
      <c r="BI15" s="44"/>
      <c r="BJ15" s="44"/>
      <c r="BK15" s="44"/>
      <c r="BL15" s="44"/>
      <c r="BM15" s="44"/>
      <c r="BN15" s="44"/>
      <c r="BO15" s="44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4">
        <f t="shared" si="1"/>
        <v>23707.874714973401</v>
      </c>
      <c r="CC15" s="44"/>
      <c r="CD15" s="44"/>
      <c r="CE15" s="44"/>
      <c r="CF15" s="44"/>
      <c r="CG15" s="44"/>
      <c r="CH15" s="44"/>
      <c r="CI15" s="44"/>
      <c r="CJ15" s="44"/>
      <c r="CK15" s="44">
        <f t="shared" si="2"/>
        <v>2806.7762966591054</v>
      </c>
      <c r="CL15" s="44"/>
      <c r="CM15" s="44"/>
      <c r="CN15" s="44"/>
      <c r="CO15" s="44"/>
      <c r="CP15" s="44"/>
      <c r="CQ15" s="44"/>
      <c r="CR15" s="44"/>
      <c r="CS15" s="44"/>
      <c r="CT15" s="44">
        <f t="shared" si="3"/>
        <v>838.95766154206342</v>
      </c>
      <c r="CU15" s="44"/>
      <c r="CV15" s="44"/>
      <c r="CW15" s="44"/>
      <c r="CX15" s="44"/>
      <c r="CY15" s="44"/>
      <c r="CZ15" s="44"/>
      <c r="DA15" s="44"/>
      <c r="DB15" s="44"/>
      <c r="DC15" s="44">
        <f t="shared" si="4"/>
        <v>32.27232295586726</v>
      </c>
      <c r="DD15" s="44"/>
      <c r="DE15" s="44"/>
      <c r="DF15" s="44"/>
      <c r="DG15" s="44"/>
      <c r="DH15" s="44"/>
      <c r="DI15" s="44"/>
      <c r="DJ15" s="44"/>
      <c r="DK15" s="44"/>
      <c r="DL15" s="44">
        <f t="shared" si="5"/>
        <v>4439.8766294074139</v>
      </c>
      <c r="DM15" s="44"/>
      <c r="DN15" s="44"/>
      <c r="DO15" s="44"/>
      <c r="DP15" s="44"/>
      <c r="DQ15" s="44"/>
      <c r="DR15" s="44"/>
      <c r="DS15" s="44"/>
      <c r="DT15" s="44"/>
      <c r="DU15" s="44"/>
      <c r="DV15" s="57">
        <v>1</v>
      </c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7">
        <v>0</v>
      </c>
      <c r="EL15" s="58"/>
      <c r="EM15" s="58"/>
      <c r="EN15" s="58"/>
      <c r="EO15" s="58"/>
      <c r="EP15" s="58"/>
      <c r="EQ15" s="58"/>
      <c r="ER15" s="58"/>
      <c r="ES15" s="58"/>
      <c r="ET15" s="41">
        <f t="shared" si="6"/>
        <v>133.96407185628743</v>
      </c>
      <c r="EU15" s="41"/>
      <c r="EV15" s="41"/>
      <c r="EW15" s="41"/>
      <c r="EX15" s="41"/>
      <c r="EY15" s="41"/>
      <c r="EZ15" s="41"/>
      <c r="FA15" s="41"/>
      <c r="FB15" s="41"/>
      <c r="FC15" s="41"/>
      <c r="FD15" s="41">
        <f t="shared" si="7"/>
        <v>24.615384615384617</v>
      </c>
      <c r="FE15" s="41"/>
      <c r="FF15" s="41"/>
      <c r="FG15" s="41"/>
      <c r="FH15" s="41"/>
      <c r="FI15" s="41"/>
      <c r="FJ15" s="41"/>
      <c r="FK15" s="41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215" x14ac:dyDescent="0.2">
      <c r="EK16" s="15"/>
      <c r="EL16" s="15"/>
      <c r="EM16" s="15"/>
      <c r="EN16" s="15"/>
      <c r="EO16" s="15"/>
      <c r="EP16" s="15"/>
      <c r="EQ16" s="15"/>
      <c r="ER16" s="15"/>
      <c r="ES16" s="15"/>
      <c r="FD16" s="15"/>
      <c r="FE16" s="15"/>
      <c r="FF16" s="15"/>
      <c r="FG16" s="15"/>
      <c r="FH16" s="15"/>
      <c r="FI16" s="15"/>
      <c r="FJ16" s="15"/>
      <c r="FK16" s="15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</row>
    <row r="19" spans="1:215" ht="15" customHeight="1" outlineLevel="1" x14ac:dyDescent="0.2">
      <c r="A19" s="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3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6">
        <v>9.0466538781714859E-2</v>
      </c>
      <c r="CC19" s="46"/>
      <c r="CD19" s="46"/>
      <c r="CE19" s="46"/>
      <c r="CF19" s="46"/>
      <c r="CG19" s="46"/>
      <c r="CH19" s="46"/>
      <c r="CI19" s="46"/>
      <c r="CJ19" s="46"/>
      <c r="CK19" s="46">
        <v>0.29985564033821405</v>
      </c>
      <c r="CL19" s="46"/>
      <c r="CM19" s="46"/>
      <c r="CN19" s="46"/>
      <c r="CO19" s="46"/>
      <c r="CP19" s="46"/>
      <c r="CQ19" s="46"/>
      <c r="CR19" s="46"/>
      <c r="CS19" s="46"/>
      <c r="CT19" s="46">
        <v>0.29779928203527389</v>
      </c>
      <c r="CU19" s="46"/>
      <c r="CV19" s="46"/>
      <c r="CW19" s="46"/>
      <c r="CX19" s="46"/>
      <c r="CY19" s="46"/>
      <c r="CZ19" s="46"/>
      <c r="DA19" s="46"/>
      <c r="DB19" s="46"/>
      <c r="DC19" s="46">
        <v>9.2370851864522745E-3</v>
      </c>
      <c r="DD19" s="46"/>
      <c r="DE19" s="46"/>
      <c r="DF19" s="46"/>
      <c r="DG19" s="46"/>
      <c r="DH19" s="46"/>
      <c r="DI19" s="46"/>
      <c r="DJ19" s="46"/>
      <c r="DK19" s="46"/>
      <c r="DL19" s="46">
        <v>0.28208816196816527</v>
      </c>
      <c r="DM19" s="46"/>
      <c r="DN19" s="46"/>
      <c r="DO19" s="46"/>
      <c r="DP19" s="46"/>
      <c r="DQ19" s="46"/>
      <c r="DR19" s="46"/>
      <c r="DS19" s="46"/>
      <c r="DT19" s="46"/>
      <c r="DU19" s="46"/>
      <c r="DV19" s="47">
        <v>0.29629629629629628</v>
      </c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8"/>
      <c r="EL19" s="48"/>
      <c r="EM19" s="48"/>
      <c r="EN19" s="48"/>
      <c r="EO19" s="48"/>
      <c r="EP19" s="48"/>
      <c r="EQ19" s="48"/>
      <c r="ER19" s="48"/>
      <c r="ES19" s="48"/>
      <c r="ET19" s="48">
        <v>0.20479041916167665</v>
      </c>
      <c r="EU19" s="48"/>
      <c r="EV19" s="48"/>
      <c r="EW19" s="48"/>
      <c r="EX19" s="48"/>
      <c r="EY19" s="48"/>
      <c r="EZ19" s="48"/>
      <c r="FA19" s="48"/>
      <c r="FB19" s="48"/>
      <c r="FC19" s="48"/>
      <c r="FD19" s="48">
        <v>0.29615384615384616</v>
      </c>
      <c r="FE19" s="48"/>
      <c r="FF19" s="48"/>
      <c r="FG19" s="48"/>
      <c r="FH19" s="48"/>
      <c r="FI19" s="48"/>
      <c r="FJ19" s="48"/>
      <c r="FK19" s="48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</row>
    <row r="20" spans="1:215" ht="15" customHeight="1" outlineLevel="1" x14ac:dyDescent="0.2">
      <c r="A20" s="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3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6">
        <v>1.6346230410076368E-2</v>
      </c>
      <c r="CC20" s="46"/>
      <c r="CD20" s="46"/>
      <c r="CE20" s="46"/>
      <c r="CF20" s="46"/>
      <c r="CG20" s="46"/>
      <c r="CH20" s="46"/>
      <c r="CI20" s="46"/>
      <c r="CJ20" s="46"/>
      <c r="CK20" s="46">
        <v>0.19344194679315324</v>
      </c>
      <c r="CL20" s="46"/>
      <c r="CM20" s="46"/>
      <c r="CN20" s="46"/>
      <c r="CO20" s="46"/>
      <c r="CP20" s="46"/>
      <c r="CQ20" s="46"/>
      <c r="CR20" s="46"/>
      <c r="CS20" s="46"/>
      <c r="CT20" s="46">
        <v>0.19026065241142501</v>
      </c>
      <c r="CU20" s="46"/>
      <c r="CV20" s="46"/>
      <c r="CW20" s="46"/>
      <c r="CX20" s="46"/>
      <c r="CY20" s="46"/>
      <c r="CZ20" s="46"/>
      <c r="DA20" s="46"/>
      <c r="DB20" s="46"/>
      <c r="DC20" s="46">
        <v>0.15018816284639069</v>
      </c>
      <c r="DD20" s="46"/>
      <c r="DE20" s="46"/>
      <c r="DF20" s="46"/>
      <c r="DG20" s="46"/>
      <c r="DH20" s="46"/>
      <c r="DI20" s="46"/>
      <c r="DJ20" s="46"/>
      <c r="DK20" s="46"/>
      <c r="DL20" s="46">
        <v>0.21340155064244812</v>
      </c>
      <c r="DM20" s="46"/>
      <c r="DN20" s="46"/>
      <c r="DO20" s="46"/>
      <c r="DP20" s="46"/>
      <c r="DQ20" s="46"/>
      <c r="DR20" s="46"/>
      <c r="DS20" s="46"/>
      <c r="DT20" s="46"/>
      <c r="DU20" s="46"/>
      <c r="DV20" s="47">
        <v>2.6448029621793179E-4</v>
      </c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0"/>
      <c r="EL20" s="40"/>
      <c r="EM20" s="40"/>
      <c r="EN20" s="40"/>
      <c r="EO20" s="40"/>
      <c r="EP20" s="40"/>
      <c r="EQ20" s="40"/>
      <c r="ER20" s="40"/>
      <c r="ES20" s="40"/>
      <c r="ET20" s="48">
        <v>0.21317365269461078</v>
      </c>
      <c r="EU20" s="48"/>
      <c r="EV20" s="48"/>
      <c r="EW20" s="48"/>
      <c r="EX20" s="48"/>
      <c r="EY20" s="48"/>
      <c r="EZ20" s="48"/>
      <c r="FA20" s="48"/>
      <c r="FB20" s="48"/>
      <c r="FC20" s="48"/>
      <c r="FD20" s="48">
        <v>0.19230769230769232</v>
      </c>
      <c r="FE20" s="48"/>
      <c r="FF20" s="48"/>
      <c r="FG20" s="48"/>
      <c r="FH20" s="48"/>
      <c r="FI20" s="48"/>
      <c r="FJ20" s="48"/>
      <c r="FK20" s="48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</row>
    <row r="21" spans="1:215" ht="15" customHeight="1" outlineLevel="1" x14ac:dyDescent="0.2">
      <c r="A21" s="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3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6">
        <v>8.6962973687067947E-3</v>
      </c>
      <c r="CC21" s="46"/>
      <c r="CD21" s="46"/>
      <c r="CE21" s="46"/>
      <c r="CF21" s="46"/>
      <c r="CG21" s="46"/>
      <c r="CH21" s="46"/>
      <c r="CI21" s="46"/>
      <c r="CJ21" s="46"/>
      <c r="CK21" s="46">
        <v>4.1194060631057954E-2</v>
      </c>
      <c r="CL21" s="46"/>
      <c r="CM21" s="46"/>
      <c r="CN21" s="46"/>
      <c r="CO21" s="46"/>
      <c r="CP21" s="46"/>
      <c r="CQ21" s="46"/>
      <c r="CR21" s="46"/>
      <c r="CS21" s="46"/>
      <c r="CT21" s="46">
        <v>4.0658654596535039E-2</v>
      </c>
      <c r="CU21" s="46"/>
      <c r="CV21" s="46"/>
      <c r="CW21" s="46"/>
      <c r="CX21" s="46"/>
      <c r="CY21" s="46"/>
      <c r="CZ21" s="46"/>
      <c r="DA21" s="46"/>
      <c r="DB21" s="46"/>
      <c r="DC21" s="46">
        <v>4.1053711939787886E-2</v>
      </c>
      <c r="DD21" s="46"/>
      <c r="DE21" s="46"/>
      <c r="DF21" s="46"/>
      <c r="DG21" s="46"/>
      <c r="DH21" s="46"/>
      <c r="DI21" s="46"/>
      <c r="DJ21" s="46"/>
      <c r="DK21" s="46"/>
      <c r="DL21" s="46">
        <v>3.5909427138982493E-2</v>
      </c>
      <c r="DM21" s="46"/>
      <c r="DN21" s="46"/>
      <c r="DO21" s="46"/>
      <c r="DP21" s="46"/>
      <c r="DQ21" s="46"/>
      <c r="DR21" s="46"/>
      <c r="DS21" s="46"/>
      <c r="DT21" s="46"/>
      <c r="DU21" s="46"/>
      <c r="DV21" s="47">
        <v>2.6062027625749283E-4</v>
      </c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0"/>
      <c r="EL21" s="40"/>
      <c r="EM21" s="40"/>
      <c r="EN21" s="40"/>
      <c r="EO21" s="40"/>
      <c r="EP21" s="40"/>
      <c r="EQ21" s="40"/>
      <c r="ER21" s="40"/>
      <c r="ES21" s="40"/>
      <c r="ET21" s="48">
        <v>2.874251497005988E-2</v>
      </c>
      <c r="EU21" s="48"/>
      <c r="EV21" s="48"/>
      <c r="EW21" s="48"/>
      <c r="EX21" s="48"/>
      <c r="EY21" s="48"/>
      <c r="EZ21" s="48"/>
      <c r="FA21" s="48"/>
      <c r="FB21" s="48"/>
      <c r="FC21" s="48"/>
      <c r="FD21" s="48">
        <v>4.230769230769231E-2</v>
      </c>
      <c r="FE21" s="48"/>
      <c r="FF21" s="48"/>
      <c r="FG21" s="48"/>
      <c r="FH21" s="48"/>
      <c r="FI21" s="48"/>
      <c r="FJ21" s="48"/>
      <c r="FK21" s="48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</row>
    <row r="22" spans="1:215" ht="15" customHeight="1" outlineLevel="1" x14ac:dyDescent="0.2">
      <c r="A22" s="8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3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6">
        <v>1.6538419776321981E-2</v>
      </c>
      <c r="CC22" s="46"/>
      <c r="CD22" s="46"/>
      <c r="CE22" s="46"/>
      <c r="CF22" s="46"/>
      <c r="CG22" s="46"/>
      <c r="CH22" s="46"/>
      <c r="CI22" s="46"/>
      <c r="CJ22" s="46"/>
      <c r="CK22" s="46">
        <v>5.7537636626108474E-2</v>
      </c>
      <c r="CL22" s="46"/>
      <c r="CM22" s="46"/>
      <c r="CN22" s="46"/>
      <c r="CO22" s="46"/>
      <c r="CP22" s="46"/>
      <c r="CQ22" s="46"/>
      <c r="CR22" s="46"/>
      <c r="CS22" s="46"/>
      <c r="CT22" s="46">
        <v>5.7359138442328705E-2</v>
      </c>
      <c r="CU22" s="46"/>
      <c r="CV22" s="46"/>
      <c r="CW22" s="46"/>
      <c r="CX22" s="46"/>
      <c r="CY22" s="46"/>
      <c r="CZ22" s="46"/>
      <c r="DA22" s="46"/>
      <c r="DB22" s="46"/>
      <c r="DC22" s="46">
        <v>1.0263427984946972E-3</v>
      </c>
      <c r="DD22" s="46"/>
      <c r="DE22" s="46"/>
      <c r="DF22" s="46"/>
      <c r="DG22" s="46"/>
      <c r="DH22" s="46"/>
      <c r="DI22" s="46"/>
      <c r="DJ22" s="46"/>
      <c r="DK22" s="46"/>
      <c r="DL22" s="46">
        <v>4.0082737459247703E-2</v>
      </c>
      <c r="DM22" s="46"/>
      <c r="DN22" s="46"/>
      <c r="DO22" s="46"/>
      <c r="DP22" s="46"/>
      <c r="DQ22" s="46"/>
      <c r="DR22" s="46"/>
      <c r="DS22" s="46"/>
      <c r="DT22" s="46"/>
      <c r="DU22" s="46"/>
      <c r="DV22" s="47">
        <v>4.0338846308995562E-4</v>
      </c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0"/>
      <c r="EL22" s="40"/>
      <c r="EM22" s="40"/>
      <c r="EN22" s="40"/>
      <c r="EO22" s="40"/>
      <c r="EP22" s="40"/>
      <c r="EQ22" s="40"/>
      <c r="ER22" s="40"/>
      <c r="ES22" s="40"/>
      <c r="ET22" s="48">
        <v>4.1916167664670656E-2</v>
      </c>
      <c r="EU22" s="48"/>
      <c r="EV22" s="48"/>
      <c r="EW22" s="48"/>
      <c r="EX22" s="48"/>
      <c r="EY22" s="48"/>
      <c r="EZ22" s="48"/>
      <c r="FA22" s="48"/>
      <c r="FB22" s="48"/>
      <c r="FC22" s="48"/>
      <c r="FD22" s="48">
        <v>5.9615384615384619E-2</v>
      </c>
      <c r="FE22" s="48"/>
      <c r="FF22" s="48"/>
      <c r="FG22" s="48"/>
      <c r="FH22" s="48"/>
      <c r="FI22" s="48"/>
      <c r="FJ22" s="48"/>
      <c r="FK22" s="48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</row>
    <row r="23" spans="1:215" ht="15" customHeight="1" outlineLevel="1" x14ac:dyDescent="0.2">
      <c r="A23" s="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3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6">
        <v>1.0013753664627747E-2</v>
      </c>
      <c r="CC23" s="46"/>
      <c r="CD23" s="46"/>
      <c r="CE23" s="46"/>
      <c r="CF23" s="46"/>
      <c r="CG23" s="46"/>
      <c r="CH23" s="46"/>
      <c r="CI23" s="46"/>
      <c r="CJ23" s="46"/>
      <c r="CK23" s="46">
        <v>6.5709424623633744E-2</v>
      </c>
      <c r="CL23" s="46"/>
      <c r="CM23" s="46"/>
      <c r="CN23" s="46"/>
      <c r="CO23" s="46"/>
      <c r="CP23" s="46"/>
      <c r="CQ23" s="46"/>
      <c r="CR23" s="46"/>
      <c r="CS23" s="46"/>
      <c r="CT23" s="46">
        <v>6.4382706414858742E-2</v>
      </c>
      <c r="CU23" s="46"/>
      <c r="CV23" s="46"/>
      <c r="CW23" s="46"/>
      <c r="CX23" s="46"/>
      <c r="CY23" s="46"/>
      <c r="CZ23" s="46"/>
      <c r="DA23" s="46"/>
      <c r="DB23" s="46"/>
      <c r="DC23" s="46">
        <v>0.1111871365035922</v>
      </c>
      <c r="DD23" s="46"/>
      <c r="DE23" s="46"/>
      <c r="DF23" s="46"/>
      <c r="DG23" s="46"/>
      <c r="DH23" s="46"/>
      <c r="DI23" s="46"/>
      <c r="DJ23" s="46"/>
      <c r="DK23" s="46"/>
      <c r="DL23" s="46">
        <v>7.7349387688008545E-2</v>
      </c>
      <c r="DM23" s="46"/>
      <c r="DN23" s="46"/>
      <c r="DO23" s="46"/>
      <c r="DP23" s="46"/>
      <c r="DQ23" s="46"/>
      <c r="DR23" s="46"/>
      <c r="DS23" s="46"/>
      <c r="DT23" s="46"/>
      <c r="DU23" s="46"/>
      <c r="DV23" s="47">
        <v>1.4556040756914121E-4</v>
      </c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0"/>
      <c r="EL23" s="40"/>
      <c r="EM23" s="40"/>
      <c r="EN23" s="40"/>
      <c r="EO23" s="40"/>
      <c r="EP23" s="40"/>
      <c r="EQ23" s="40"/>
      <c r="ER23" s="40"/>
      <c r="ES23" s="40"/>
      <c r="ET23" s="48">
        <v>4.431137724550898E-2</v>
      </c>
      <c r="EU23" s="48"/>
      <c r="EV23" s="48"/>
      <c r="EW23" s="48"/>
      <c r="EX23" s="48"/>
      <c r="EY23" s="48"/>
      <c r="EZ23" s="48"/>
      <c r="FA23" s="48"/>
      <c r="FB23" s="48"/>
      <c r="FC23" s="48"/>
      <c r="FD23" s="48">
        <v>6.3461538461538458E-2</v>
      </c>
      <c r="FE23" s="48"/>
      <c r="FF23" s="48"/>
      <c r="FG23" s="48"/>
      <c r="FH23" s="48"/>
      <c r="FI23" s="48"/>
      <c r="FJ23" s="48"/>
      <c r="FK23" s="48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</row>
    <row r="24" spans="1:215" ht="15" customHeight="1" outlineLevel="1" x14ac:dyDescent="0.2">
      <c r="A24" s="8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3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6">
        <v>7.232617901480329E-3</v>
      </c>
      <c r="CC24" s="46"/>
      <c r="CD24" s="46"/>
      <c r="CE24" s="46"/>
      <c r="CF24" s="46"/>
      <c r="CG24" s="46"/>
      <c r="CH24" s="46"/>
      <c r="CI24" s="46"/>
      <c r="CJ24" s="46"/>
      <c r="CK24" s="46">
        <v>2.4489585481542585E-2</v>
      </c>
      <c r="CL24" s="46"/>
      <c r="CM24" s="46"/>
      <c r="CN24" s="46"/>
      <c r="CO24" s="46"/>
      <c r="CP24" s="46"/>
      <c r="CQ24" s="46"/>
      <c r="CR24" s="46"/>
      <c r="CS24" s="46"/>
      <c r="CT24" s="46">
        <v>2.4192289683159045E-2</v>
      </c>
      <c r="CU24" s="46"/>
      <c r="CV24" s="46"/>
      <c r="CW24" s="46"/>
      <c r="CX24" s="46"/>
      <c r="CY24" s="46"/>
      <c r="CZ24" s="46"/>
      <c r="DA24" s="46"/>
      <c r="DB24" s="46"/>
      <c r="DC24" s="46">
        <v>0.62264796442011627</v>
      </c>
      <c r="DD24" s="46"/>
      <c r="DE24" s="46"/>
      <c r="DF24" s="46"/>
      <c r="DG24" s="46"/>
      <c r="DH24" s="46"/>
      <c r="DI24" s="46"/>
      <c r="DJ24" s="46"/>
      <c r="DK24" s="46"/>
      <c r="DL24" s="46">
        <v>2.0853401276677352E-2</v>
      </c>
      <c r="DM24" s="46"/>
      <c r="DN24" s="46"/>
      <c r="DO24" s="46"/>
      <c r="DP24" s="46"/>
      <c r="DQ24" s="46"/>
      <c r="DR24" s="46"/>
      <c r="DS24" s="46"/>
      <c r="DT24" s="46"/>
      <c r="DU24" s="46"/>
      <c r="DV24" s="47">
        <v>2.3490721165139771E-4</v>
      </c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0"/>
      <c r="EL24" s="40"/>
      <c r="EM24" s="40"/>
      <c r="EN24" s="40"/>
      <c r="EO24" s="40"/>
      <c r="EP24" s="40"/>
      <c r="EQ24" s="40"/>
      <c r="ER24" s="40"/>
      <c r="ES24" s="40"/>
      <c r="ET24" s="48">
        <v>0.24311377245508983</v>
      </c>
      <c r="EU24" s="48"/>
      <c r="EV24" s="48"/>
      <c r="EW24" s="48"/>
      <c r="EX24" s="48"/>
      <c r="EY24" s="48"/>
      <c r="EZ24" s="48"/>
      <c r="FA24" s="48"/>
      <c r="FB24" s="48"/>
      <c r="FC24" s="48"/>
      <c r="FD24" s="48">
        <v>2.3076923076923078E-2</v>
      </c>
      <c r="FE24" s="48"/>
      <c r="FF24" s="48"/>
      <c r="FG24" s="48"/>
      <c r="FH24" s="48"/>
      <c r="FI24" s="48"/>
      <c r="FJ24" s="48"/>
      <c r="FK24" s="48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</row>
    <row r="25" spans="1:215" ht="15" customHeight="1" outlineLevel="1" x14ac:dyDescent="0.2">
      <c r="A25" s="8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3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6">
        <v>2.7138151941800285E-3</v>
      </c>
      <c r="CC25" s="46"/>
      <c r="CD25" s="46"/>
      <c r="CE25" s="46"/>
      <c r="CF25" s="46"/>
      <c r="CG25" s="46"/>
      <c r="CH25" s="46"/>
      <c r="CI25" s="46"/>
      <c r="CJ25" s="46"/>
      <c r="CK25" s="46">
        <v>2.3123324396782843E-2</v>
      </c>
      <c r="CL25" s="46"/>
      <c r="CM25" s="46"/>
      <c r="CN25" s="46"/>
      <c r="CO25" s="46"/>
      <c r="CP25" s="46"/>
      <c r="CQ25" s="46"/>
      <c r="CR25" s="46"/>
      <c r="CS25" s="46"/>
      <c r="CT25" s="46">
        <v>2.2787576088653037E-2</v>
      </c>
      <c r="CU25" s="46"/>
      <c r="CV25" s="46"/>
      <c r="CW25" s="46"/>
      <c r="CX25" s="46"/>
      <c r="CY25" s="46"/>
      <c r="CZ25" s="46"/>
      <c r="DA25" s="46"/>
      <c r="DB25" s="46"/>
      <c r="DC25" s="46">
        <v>2.0526855969893944E-3</v>
      </c>
      <c r="DD25" s="46"/>
      <c r="DE25" s="46"/>
      <c r="DF25" s="46"/>
      <c r="DG25" s="46"/>
      <c r="DH25" s="46"/>
      <c r="DI25" s="46"/>
      <c r="DJ25" s="46"/>
      <c r="DK25" s="46"/>
      <c r="DL25" s="46">
        <v>1.9397276786937343E-2</v>
      </c>
      <c r="DM25" s="46"/>
      <c r="DN25" s="46"/>
      <c r="DO25" s="46"/>
      <c r="DP25" s="46"/>
      <c r="DQ25" s="46"/>
      <c r="DR25" s="46"/>
      <c r="DS25" s="46"/>
      <c r="DT25" s="46"/>
      <c r="DU25" s="46"/>
      <c r="DV25" s="47">
        <v>4.992511233150275E-4</v>
      </c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0"/>
      <c r="EL25" s="40"/>
      <c r="EM25" s="40"/>
      <c r="EN25" s="40"/>
      <c r="EO25" s="40"/>
      <c r="EP25" s="40"/>
      <c r="EQ25" s="40"/>
      <c r="ER25" s="40"/>
      <c r="ES25" s="40"/>
      <c r="ET25" s="48">
        <v>1.5568862275449102E-2</v>
      </c>
      <c r="EU25" s="48"/>
      <c r="EV25" s="48"/>
      <c r="EW25" s="48"/>
      <c r="EX25" s="48"/>
      <c r="EY25" s="48"/>
      <c r="EZ25" s="48"/>
      <c r="FA25" s="48"/>
      <c r="FB25" s="48"/>
      <c r="FC25" s="48"/>
      <c r="FD25" s="48">
        <v>2.1153846153846155E-2</v>
      </c>
      <c r="FE25" s="48"/>
      <c r="FF25" s="48"/>
      <c r="FG25" s="48"/>
      <c r="FH25" s="48"/>
      <c r="FI25" s="48"/>
      <c r="FJ25" s="48"/>
      <c r="FK25" s="48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</row>
    <row r="26" spans="1:215" ht="15" customHeight="1" outlineLevel="1" x14ac:dyDescent="0.2">
      <c r="A26" s="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3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6">
        <v>0.19179123384849253</v>
      </c>
      <c r="CC26" s="46"/>
      <c r="CD26" s="46"/>
      <c r="CE26" s="46"/>
      <c r="CF26" s="46"/>
      <c r="CG26" s="46"/>
      <c r="CH26" s="46"/>
      <c r="CI26" s="46"/>
      <c r="CJ26" s="46"/>
      <c r="CK26" s="46">
        <v>0.94086409568983298</v>
      </c>
      <c r="CL26" s="46"/>
      <c r="CM26" s="46"/>
      <c r="CN26" s="46"/>
      <c r="CO26" s="46"/>
      <c r="CP26" s="46"/>
      <c r="CQ26" s="46"/>
      <c r="CR26" s="46"/>
      <c r="CS26" s="46"/>
      <c r="CT26" s="46">
        <v>0.941470266895583</v>
      </c>
      <c r="CU26" s="46"/>
      <c r="CV26" s="46"/>
      <c r="CW26" s="46"/>
      <c r="CX26" s="46"/>
      <c r="CY26" s="46"/>
      <c r="CZ26" s="46"/>
      <c r="DA26" s="46"/>
      <c r="DB26" s="46"/>
      <c r="DC26" s="46">
        <v>0.9904208005473828</v>
      </c>
      <c r="DD26" s="46"/>
      <c r="DE26" s="46"/>
      <c r="DF26" s="46"/>
      <c r="DG26" s="46"/>
      <c r="DH26" s="46"/>
      <c r="DI26" s="46"/>
      <c r="DJ26" s="46"/>
      <c r="DK26" s="46"/>
      <c r="DL26" s="46">
        <v>0.85904495767239253</v>
      </c>
      <c r="DM26" s="46"/>
      <c r="DN26" s="46"/>
      <c r="DO26" s="46"/>
      <c r="DP26" s="46"/>
      <c r="DQ26" s="46"/>
      <c r="DR26" s="46"/>
      <c r="DS26" s="46"/>
      <c r="DT26" s="46"/>
      <c r="DU26" s="46"/>
      <c r="DV26" s="47">
        <v>2.9073993312981537E-4</v>
      </c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0"/>
      <c r="EL26" s="40"/>
      <c r="EM26" s="40"/>
      <c r="EN26" s="40"/>
      <c r="EO26" s="40"/>
      <c r="EP26" s="40"/>
      <c r="EQ26" s="40"/>
      <c r="ER26" s="40"/>
      <c r="ES26" s="40"/>
      <c r="ET26" s="48">
        <v>0.95928143712574854</v>
      </c>
      <c r="EU26" s="48"/>
      <c r="EV26" s="48"/>
      <c r="EW26" s="48"/>
      <c r="EX26" s="48"/>
      <c r="EY26" s="48"/>
      <c r="EZ26" s="48"/>
      <c r="FA26" s="48"/>
      <c r="FB26" s="48"/>
      <c r="FC26" s="48"/>
      <c r="FD26" s="48">
        <v>0.93846153846153846</v>
      </c>
      <c r="FE26" s="48"/>
      <c r="FF26" s="48"/>
      <c r="FG26" s="48"/>
      <c r="FH26" s="48"/>
      <c r="FI26" s="48"/>
      <c r="FJ26" s="48"/>
      <c r="FK26" s="48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</row>
    <row r="27" spans="1:215" ht="15" customHeight="1" outlineLevel="1" x14ac:dyDescent="0.2">
      <c r="A27" s="8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3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>
        <v>0.8082087661515075</v>
      </c>
      <c r="CC27" s="46"/>
      <c r="CD27" s="46"/>
      <c r="CE27" s="46"/>
      <c r="CF27" s="46"/>
      <c r="CG27" s="46"/>
      <c r="CH27" s="46"/>
      <c r="CI27" s="46"/>
      <c r="CJ27" s="46"/>
      <c r="CK27" s="46">
        <v>5.9135904310167048E-2</v>
      </c>
      <c r="CL27" s="46"/>
      <c r="CM27" s="46"/>
      <c r="CN27" s="46"/>
      <c r="CO27" s="46"/>
      <c r="CP27" s="46"/>
      <c r="CQ27" s="46"/>
      <c r="CR27" s="46"/>
      <c r="CS27" s="46"/>
      <c r="CT27" s="46">
        <v>5.8529733104417045E-2</v>
      </c>
      <c r="CU27" s="46"/>
      <c r="CV27" s="46"/>
      <c r="CW27" s="46"/>
      <c r="CX27" s="46"/>
      <c r="CY27" s="46"/>
      <c r="CZ27" s="46"/>
      <c r="DA27" s="46"/>
      <c r="DB27" s="46"/>
      <c r="DC27" s="46">
        <v>9.5791994526171747E-3</v>
      </c>
      <c r="DD27" s="46"/>
      <c r="DE27" s="46"/>
      <c r="DF27" s="46"/>
      <c r="DG27" s="46"/>
      <c r="DH27" s="46"/>
      <c r="DI27" s="46"/>
      <c r="DJ27" s="46"/>
      <c r="DK27" s="46"/>
      <c r="DL27" s="46">
        <v>0.14095504232760747</v>
      </c>
      <c r="DM27" s="46"/>
      <c r="DN27" s="46"/>
      <c r="DO27" s="46"/>
      <c r="DP27" s="46"/>
      <c r="DQ27" s="46"/>
      <c r="DR27" s="46"/>
      <c r="DS27" s="46"/>
      <c r="DT27" s="46"/>
      <c r="DU27" s="46"/>
      <c r="DV27" s="47">
        <v>3.2664793885150582E-5</v>
      </c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0"/>
      <c r="EL27" s="40"/>
      <c r="EM27" s="40"/>
      <c r="EN27" s="40"/>
      <c r="EO27" s="40"/>
      <c r="EP27" s="40"/>
      <c r="EQ27" s="40"/>
      <c r="ER27" s="40"/>
      <c r="ES27" s="40"/>
      <c r="ET27" s="48">
        <v>4.0718562874251497E-2</v>
      </c>
      <c r="EU27" s="48"/>
      <c r="EV27" s="48"/>
      <c r="EW27" s="48"/>
      <c r="EX27" s="48"/>
      <c r="EY27" s="48"/>
      <c r="EZ27" s="48"/>
      <c r="FA27" s="48"/>
      <c r="FB27" s="48"/>
      <c r="FC27" s="48"/>
      <c r="FD27" s="48">
        <v>6.1538461538461542E-2</v>
      </c>
      <c r="FE27" s="48"/>
      <c r="FF27" s="48"/>
      <c r="FG27" s="48"/>
      <c r="FH27" s="48"/>
      <c r="FI27" s="48"/>
      <c r="FJ27" s="48"/>
      <c r="FK27" s="48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</row>
    <row r="28" spans="1:215" outlineLevel="1" x14ac:dyDescent="0.2">
      <c r="EK28" s="19"/>
      <c r="EL28" s="19"/>
      <c r="EM28" s="19"/>
      <c r="EN28" s="19"/>
      <c r="EO28" s="19"/>
      <c r="EP28" s="19"/>
      <c r="EQ28" s="19"/>
      <c r="ER28" s="19"/>
      <c r="ES28" s="19"/>
    </row>
    <row r="29" spans="1:215" outlineLevel="1" x14ac:dyDescent="0.2">
      <c r="EK29" s="19"/>
      <c r="EL29" s="19"/>
      <c r="EM29" s="19"/>
      <c r="EN29" s="19"/>
      <c r="EO29" s="19"/>
      <c r="EP29" s="19"/>
      <c r="EQ29" s="19"/>
      <c r="ER29" s="19"/>
      <c r="ES29" s="19"/>
    </row>
    <row r="30" spans="1:215" ht="15" customHeight="1" outlineLevel="1" x14ac:dyDescent="0.2">
      <c r="A30" s="8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3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4">
        <f>27937*1.05</f>
        <v>29333.850000000002</v>
      </c>
      <c r="CC30" s="44"/>
      <c r="CD30" s="44"/>
      <c r="CE30" s="44"/>
      <c r="CF30" s="44"/>
      <c r="CG30" s="44"/>
      <c r="CH30" s="44"/>
      <c r="CI30" s="44"/>
      <c r="CJ30" s="44"/>
      <c r="CK30" s="44">
        <f>45203*1.05</f>
        <v>47463.15</v>
      </c>
      <c r="CL30" s="44"/>
      <c r="CM30" s="44"/>
      <c r="CN30" s="44"/>
      <c r="CO30" s="44"/>
      <c r="CP30" s="44"/>
      <c r="CQ30" s="44"/>
      <c r="CR30" s="44"/>
      <c r="CS30" s="44"/>
      <c r="CT30" s="44">
        <f>CK30*0.302</f>
        <v>14333.871300000001</v>
      </c>
      <c r="CU30" s="44"/>
      <c r="CV30" s="44"/>
      <c r="CW30" s="44"/>
      <c r="CX30" s="44"/>
      <c r="CY30" s="44"/>
      <c r="CZ30" s="44"/>
      <c r="DA30" s="44"/>
      <c r="DB30" s="44"/>
      <c r="DC30" s="44">
        <f>3139+230</f>
        <v>3369</v>
      </c>
      <c r="DD30" s="44"/>
      <c r="DE30" s="44"/>
      <c r="DF30" s="44"/>
      <c r="DG30" s="44"/>
      <c r="DH30" s="44"/>
      <c r="DI30" s="44"/>
      <c r="DJ30" s="44"/>
      <c r="DK30" s="44"/>
      <c r="DL30" s="44">
        <f>29998.6*1.05</f>
        <v>31498.53</v>
      </c>
      <c r="DM30" s="44"/>
      <c r="DN30" s="44"/>
      <c r="DO30" s="44"/>
      <c r="DP30" s="44"/>
      <c r="DQ30" s="44"/>
      <c r="DR30" s="44"/>
      <c r="DS30" s="44"/>
      <c r="DT30" s="44"/>
      <c r="DU30" s="44"/>
      <c r="DV30" s="41">
        <v>27</v>
      </c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0"/>
      <c r="EL30" s="40"/>
      <c r="EM30" s="40"/>
      <c r="EN30" s="40"/>
      <c r="EO30" s="40"/>
      <c r="EP30" s="40"/>
      <c r="EQ30" s="40"/>
      <c r="ER30" s="40"/>
      <c r="ES30" s="40"/>
      <c r="ET30" s="41">
        <f>890+2400</f>
        <v>3290</v>
      </c>
      <c r="EU30" s="41"/>
      <c r="EV30" s="41"/>
      <c r="EW30" s="41"/>
      <c r="EX30" s="41"/>
      <c r="EY30" s="41"/>
      <c r="EZ30" s="41"/>
      <c r="FA30" s="41"/>
      <c r="FB30" s="41"/>
      <c r="FC30" s="41"/>
      <c r="FD30" s="41">
        <v>400</v>
      </c>
      <c r="FE30" s="41"/>
      <c r="FF30" s="41"/>
      <c r="FG30" s="41"/>
      <c r="FH30" s="41"/>
      <c r="FI30" s="41"/>
      <c r="FJ30" s="41"/>
      <c r="FK30" s="41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</row>
    <row r="31" spans="1:215" x14ac:dyDescent="0.2"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</row>
    <row r="32" spans="1:215" x14ac:dyDescent="0.2"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</row>
    <row r="33" spans="80:125" x14ac:dyDescent="0.2"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</row>
    <row r="34" spans="80:125" x14ac:dyDescent="0.2"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</row>
    <row r="35" spans="80:125" x14ac:dyDescent="0.2"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</row>
  </sheetData>
  <mergeCells count="265">
    <mergeCell ref="EK25:ES25"/>
    <mergeCell ref="ET25:FC25"/>
    <mergeCell ref="FD25:FK25"/>
    <mergeCell ref="EK26:ES26"/>
    <mergeCell ref="ET26:FC26"/>
    <mergeCell ref="FD26:FK26"/>
    <mergeCell ref="EK27:ES27"/>
    <mergeCell ref="ET27:FC27"/>
    <mergeCell ref="FD27:FK27"/>
    <mergeCell ref="EK22:ES22"/>
    <mergeCell ref="ET22:FC22"/>
    <mergeCell ref="FD22:FK22"/>
    <mergeCell ref="EK23:ES23"/>
    <mergeCell ref="ET23:FC23"/>
    <mergeCell ref="FD23:FK23"/>
    <mergeCell ref="EK24:ES24"/>
    <mergeCell ref="ET24:FC24"/>
    <mergeCell ref="FD24:FK24"/>
    <mergeCell ref="EK19:ES19"/>
    <mergeCell ref="ET19:FC19"/>
    <mergeCell ref="FD19:FK19"/>
    <mergeCell ref="EK20:ES20"/>
    <mergeCell ref="ET20:FC20"/>
    <mergeCell ref="FD20:FK20"/>
    <mergeCell ref="EK21:ES21"/>
    <mergeCell ref="ET21:FC21"/>
    <mergeCell ref="FD21:FK21"/>
    <mergeCell ref="B19:BE19"/>
    <mergeCell ref="BF19:BO19"/>
    <mergeCell ref="BP19:CA19"/>
    <mergeCell ref="CB19:CJ19"/>
    <mergeCell ref="CK19:CS19"/>
    <mergeCell ref="CT19:DB19"/>
    <mergeCell ref="DC19:DK19"/>
    <mergeCell ref="DL19:DU19"/>
    <mergeCell ref="DV19:EJ19"/>
    <mergeCell ref="B15:BE15"/>
    <mergeCell ref="BF15:BO15"/>
    <mergeCell ref="BP15:CA15"/>
    <mergeCell ref="CB15:CJ15"/>
    <mergeCell ref="CK15:CS15"/>
    <mergeCell ref="CT15:DB15"/>
    <mergeCell ref="DC15:DK15"/>
    <mergeCell ref="DL15:DU15"/>
    <mergeCell ref="DV15:EJ15"/>
    <mergeCell ref="DL14:DU14"/>
    <mergeCell ref="DV14:EJ14"/>
    <mergeCell ref="EK14:ES14"/>
    <mergeCell ref="EK15:ES15"/>
    <mergeCell ref="ET15:FC15"/>
    <mergeCell ref="FD15:FK15"/>
    <mergeCell ref="FD14:FK14"/>
    <mergeCell ref="ET14:FC14"/>
    <mergeCell ref="EK13:ES13"/>
    <mergeCell ref="ET13:FC13"/>
    <mergeCell ref="FD13:FK13"/>
    <mergeCell ref="DL13:DU13"/>
    <mergeCell ref="DV13:EJ13"/>
    <mergeCell ref="B14:BE14"/>
    <mergeCell ref="BF14:BO14"/>
    <mergeCell ref="BP14:CA14"/>
    <mergeCell ref="CB14:CJ14"/>
    <mergeCell ref="CK14:CS14"/>
    <mergeCell ref="CT14:DB14"/>
    <mergeCell ref="DC14:DK14"/>
    <mergeCell ref="B13:BE13"/>
    <mergeCell ref="BF13:BO13"/>
    <mergeCell ref="BP13:CA13"/>
    <mergeCell ref="CB13:CJ13"/>
    <mergeCell ref="CK13:CS13"/>
    <mergeCell ref="CT13:DB13"/>
    <mergeCell ref="DC13:DK13"/>
    <mergeCell ref="FD11:FK11"/>
    <mergeCell ref="B12:BE12"/>
    <mergeCell ref="BF12:BO12"/>
    <mergeCell ref="BP12:CA12"/>
    <mergeCell ref="CB12:CJ12"/>
    <mergeCell ref="CK12:CS12"/>
    <mergeCell ref="CT12:DB12"/>
    <mergeCell ref="DC12:DK12"/>
    <mergeCell ref="DL12:DU12"/>
    <mergeCell ref="DV12:EJ12"/>
    <mergeCell ref="EK12:ES12"/>
    <mergeCell ref="ET12:FC12"/>
    <mergeCell ref="EK11:ES11"/>
    <mergeCell ref="ET11:FC11"/>
    <mergeCell ref="FD12:FK12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EK10:ES10"/>
    <mergeCell ref="ET10:FC10"/>
    <mergeCell ref="EK9:ES9"/>
    <mergeCell ref="ET9:FC9"/>
    <mergeCell ref="FD10:FK10"/>
    <mergeCell ref="B9:BE9"/>
    <mergeCell ref="BF9:BO9"/>
    <mergeCell ref="BP9:CA9"/>
    <mergeCell ref="CB9:CJ9"/>
    <mergeCell ref="CK9:CS9"/>
    <mergeCell ref="CT9:DB9"/>
    <mergeCell ref="DC9:DK9"/>
    <mergeCell ref="DL9:DU9"/>
    <mergeCell ref="DV9:EJ9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EK7:ES7"/>
    <mergeCell ref="ET7:FC7"/>
    <mergeCell ref="FD8:FK8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DL6:DU6"/>
    <mergeCell ref="DV6:EJ6"/>
    <mergeCell ref="EK6:ES6"/>
    <mergeCell ref="ET6:FC6"/>
    <mergeCell ref="EK5:ES5"/>
    <mergeCell ref="ET5:FC5"/>
    <mergeCell ref="DL5:DU5"/>
    <mergeCell ref="DV5:EJ5"/>
    <mergeCell ref="FD6:FK6"/>
    <mergeCell ref="B6:BE6"/>
    <mergeCell ref="BF6:BO6"/>
    <mergeCell ref="BP6:CA6"/>
    <mergeCell ref="CB6:CJ6"/>
    <mergeCell ref="CK6:CS6"/>
    <mergeCell ref="CT6:DB6"/>
    <mergeCell ref="DC6:DK6"/>
    <mergeCell ref="CT5:DB5"/>
    <mergeCell ref="DC5:DK5"/>
    <mergeCell ref="ET4:FC4"/>
    <mergeCell ref="FD4:FK4"/>
    <mergeCell ref="B1:FJ1"/>
    <mergeCell ref="A3:BE5"/>
    <mergeCell ref="BF3:BO4"/>
    <mergeCell ref="BP3:FK3"/>
    <mergeCell ref="BP4:CA4"/>
    <mergeCell ref="CB4:CJ4"/>
    <mergeCell ref="CK4:CS4"/>
    <mergeCell ref="CT4:DB4"/>
    <mergeCell ref="BF5:BO5"/>
    <mergeCell ref="BP5:CA5"/>
    <mergeCell ref="CB5:CJ5"/>
    <mergeCell ref="CK5:CS5"/>
    <mergeCell ref="DV4:EJ4"/>
    <mergeCell ref="EK4:ES4"/>
    <mergeCell ref="DC4:DK4"/>
    <mergeCell ref="DL4:DU4"/>
    <mergeCell ref="FD5:FK5"/>
    <mergeCell ref="B20:BE20"/>
    <mergeCell ref="BF20:BO20"/>
    <mergeCell ref="BP20:CA20"/>
    <mergeCell ref="CB20:CJ20"/>
    <mergeCell ref="CK20:CS20"/>
    <mergeCell ref="CT20:DB20"/>
    <mergeCell ref="DC20:DK20"/>
    <mergeCell ref="DL20:DU20"/>
    <mergeCell ref="DV20:EJ20"/>
    <mergeCell ref="B21:BE21"/>
    <mergeCell ref="BF21:BO21"/>
    <mergeCell ref="BP21:CA21"/>
    <mergeCell ref="CB21:CJ21"/>
    <mergeCell ref="CK21:CS21"/>
    <mergeCell ref="CT21:DB21"/>
    <mergeCell ref="DC21:DK21"/>
    <mergeCell ref="DL21:DU21"/>
    <mergeCell ref="DV21:EJ21"/>
    <mergeCell ref="B22:BE22"/>
    <mergeCell ref="BF22:BO22"/>
    <mergeCell ref="BP22:CA22"/>
    <mergeCell ref="CB22:CJ22"/>
    <mergeCell ref="CK22:CS22"/>
    <mergeCell ref="CT22:DB22"/>
    <mergeCell ref="DC22:DK22"/>
    <mergeCell ref="DL22:DU22"/>
    <mergeCell ref="DV22:EJ22"/>
    <mergeCell ref="B23:BE23"/>
    <mergeCell ref="BF23:BO23"/>
    <mergeCell ref="BP23:CA23"/>
    <mergeCell ref="CB23:CJ23"/>
    <mergeCell ref="CK23:CS23"/>
    <mergeCell ref="CT23:DB23"/>
    <mergeCell ref="DC23:DK23"/>
    <mergeCell ref="DL23:DU23"/>
    <mergeCell ref="DV23:EJ23"/>
    <mergeCell ref="B24:BE24"/>
    <mergeCell ref="BF24:BO24"/>
    <mergeCell ref="BP24:CA24"/>
    <mergeCell ref="CB24:CJ24"/>
    <mergeCell ref="CK24:CS24"/>
    <mergeCell ref="CT24:DB24"/>
    <mergeCell ref="DC24:DK24"/>
    <mergeCell ref="DL24:DU24"/>
    <mergeCell ref="DV24:EJ24"/>
    <mergeCell ref="B25:BE25"/>
    <mergeCell ref="BF25:BO25"/>
    <mergeCell ref="BP25:CA25"/>
    <mergeCell ref="CB25:CJ25"/>
    <mergeCell ref="CK25:CS25"/>
    <mergeCell ref="CT25:DB25"/>
    <mergeCell ref="DC25:DK25"/>
    <mergeCell ref="DL25:DU25"/>
    <mergeCell ref="DV25:EJ25"/>
    <mergeCell ref="B26:BE26"/>
    <mergeCell ref="BF26:BO26"/>
    <mergeCell ref="BP26:CA26"/>
    <mergeCell ref="CB26:CJ26"/>
    <mergeCell ref="CK26:CS26"/>
    <mergeCell ref="CT26:DB26"/>
    <mergeCell ref="DC26:DK26"/>
    <mergeCell ref="DL26:DU26"/>
    <mergeCell ref="DV26:EJ26"/>
    <mergeCell ref="B27:BE27"/>
    <mergeCell ref="BF27:BO27"/>
    <mergeCell ref="BP27:CA27"/>
    <mergeCell ref="CB27:CJ27"/>
    <mergeCell ref="CK27:CS27"/>
    <mergeCell ref="CT27:DB27"/>
    <mergeCell ref="DC27:DK27"/>
    <mergeCell ref="DL27:DU27"/>
    <mergeCell ref="DV27:EJ27"/>
    <mergeCell ref="EK30:ES30"/>
    <mergeCell ref="ET30:FC30"/>
    <mergeCell ref="FD30:FK30"/>
    <mergeCell ref="B30:BE30"/>
    <mergeCell ref="BF30:BO30"/>
    <mergeCell ref="BP30:CA30"/>
    <mergeCell ref="CB30:CJ30"/>
    <mergeCell ref="CK30:CS30"/>
    <mergeCell ref="CT30:DB30"/>
    <mergeCell ref="DC30:DK30"/>
    <mergeCell ref="DL30:DU30"/>
    <mergeCell ref="DV30:EJ30"/>
  </mergeCells>
  <phoneticPr fontId="6" type="noConversion"/>
  <pageMargins left="0.69" right="0.54" top="0.62" bottom="1" header="0.5" footer="0.5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стр.1_2016</vt:lpstr>
      <vt:lpstr>стр.2_2016</vt:lpstr>
      <vt:lpstr>стр.1_2014</vt:lpstr>
      <vt:lpstr>стр.2_2014г</vt:lpstr>
      <vt:lpstr>стр.1_2015</vt:lpstr>
      <vt:lpstr>стр.2_2015г</vt:lpstr>
      <vt:lpstr>стр.1_2014!Область_печати</vt:lpstr>
      <vt:lpstr>стр.1_2015!Область_печати</vt:lpstr>
      <vt:lpstr>стр.1_2016!Область_печати</vt:lpstr>
      <vt:lpstr>стр.2_2014г!Область_печати</vt:lpstr>
      <vt:lpstr>стр.2_2015г!Область_печати</vt:lpstr>
      <vt:lpstr>стр.2_2016!Область_печати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Comp21</cp:lastModifiedBy>
  <cp:lastPrinted>2013-04-09T10:50:30Z</cp:lastPrinted>
  <dcterms:created xsi:type="dcterms:W3CDTF">2011-01-11T10:25:48Z</dcterms:created>
  <dcterms:modified xsi:type="dcterms:W3CDTF">2017-08-04T07:28:45Z</dcterms:modified>
</cp:coreProperties>
</file>